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rvice Schedule" sheetId="1" state="visible" r:id="rId1"/>
    <sheet xmlns:r="http://schemas.openxmlformats.org/officeDocument/2006/relationships" name="Reminder Dashboard" sheetId="2" state="visible" r:id="rId2"/>
    <sheet xmlns:r="http://schemas.openxmlformats.org/officeDocument/2006/relationships" name="Reminder Log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£#,##0.00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FFFFFF"/>
      <sz val="16"/>
    </font>
    <font>
      <name val="Calibri"/>
      <b val="1"/>
      <sz val="11"/>
    </font>
    <font>
      <name val="Calibri"/>
      <b val="1"/>
      <color rgb="000F766E"/>
      <sz val="11"/>
    </font>
    <font>
      <name val="Calibri"/>
      <b val="1"/>
      <color rgb="000F766E"/>
      <sz val="13"/>
    </font>
    <font>
      <name val="Calibri"/>
      <b val="1"/>
      <sz val="10"/>
    </font>
    <font>
      <name val="Calibri"/>
      <b val="1"/>
      <color rgb="00DC2626"/>
      <sz val="10"/>
    </font>
    <font>
      <name val="Calibri"/>
      <b val="1"/>
      <color rgb="00D97706"/>
      <sz val="10"/>
    </font>
    <font>
      <name val="Calibri"/>
      <b val="1"/>
      <color rgb="0016A34A"/>
      <sz val="10"/>
    </font>
    <font>
      <name val="Calibri"/>
      <b val="1"/>
      <color rgb="00FFFFFF"/>
      <sz val="15"/>
    </font>
    <font>
      <name val="Calibri"/>
      <sz val="10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F766E"/>
      </patternFill>
    </fill>
    <fill>
      <patternFill patternType="solid">
        <fgColor rgb="00FECACA"/>
      </patternFill>
    </fill>
    <fill>
      <patternFill patternType="solid">
        <fgColor rgb="00FEF3C7"/>
      </patternFill>
    </fill>
    <fill>
      <patternFill patternType="solid">
        <fgColor rgb="00DCFCE7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left" vertical="center"/>
    </xf>
    <xf numFmtId="164" fontId="0" fillId="0" borderId="1" applyAlignment="1" pivotButton="0" quotePrefix="0" xfId="0">
      <alignment horizontal="center" vertical="center"/>
    </xf>
    <xf numFmtId="1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9" fontId="0" fillId="4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left" vertical="center" wrapText="1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164" fontId="4" fillId="0" borderId="0" applyAlignment="1" pivotButton="0" quotePrefix="0" xfId="0">
      <alignment horizontal="left" vertical="center"/>
    </xf>
    <xf numFmtId="0" fontId="1" fillId="6" borderId="1" applyAlignment="1" pivotButton="0" quotePrefix="0" xfId="0">
      <alignment horizontal="left" vertical="center"/>
    </xf>
    <xf numFmtId="1" fontId="5" fillId="3" borderId="1" applyAlignment="1" pivotButton="0" quotePrefix="0" xfId="0">
      <alignment horizontal="center" vertical="center"/>
    </xf>
    <xf numFmtId="165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7" borderId="0" pivotButton="0" quotePrefix="0" xfId="0"/>
    <xf numFmtId="0" fontId="8" fillId="8" borderId="0" pivotButton="0" quotePrefix="0" xfId="0"/>
    <xf numFmtId="0" fontId="9" fillId="9" borderId="0" pivotButton="0" quotePrefix="0" xfId="0"/>
    <xf numFmtId="0" fontId="1" fillId="6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0" fontId="10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6" borderId="1" pivotButton="0" quotePrefix="0" xfId="0"/>
    <xf numFmtId="0" fontId="6" fillId="5" borderId="1" applyAlignment="1" pivotButton="0" quotePrefix="0" xfId="0">
      <alignment horizontal="left" vertical="center"/>
    </xf>
    <xf numFmtId="0" fontId="11" fillId="5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/>
    </xf>
    <xf numFmtId="0" fontId="11" fillId="3" borderId="1" applyAlignment="1" pivotButton="0" quotePrefix="0" xfId="0">
      <alignment horizontal="left" vertical="center" wrapText="1"/>
    </xf>
    <xf numFmtId="0" fontId="11" fillId="5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left" vertical="center"/>
    </xf>
    <xf numFmtId="164" fontId="0" fillId="0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left" vertical="center"/>
    </xf>
    <xf numFmtId="164" fontId="4" fillId="0" borderId="0" applyAlignment="1" pivotButton="0" quotePrefix="0" xfId="0">
      <alignment horizontal="left" vertical="center"/>
    </xf>
    <xf numFmtId="165" fontId="5" fillId="3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name val="Calibri"/>
        <b val="1"/>
        <color rgb="00DC2626"/>
        <sz val="10"/>
      </font>
      <fill>
        <patternFill patternType="solid">
          <fgColor rgb="00FECACA"/>
        </patternFill>
      </fill>
    </dxf>
    <dxf>
      <font>
        <name val="Calibri"/>
        <b val="1"/>
        <color rgb="00D97706"/>
        <sz val="10"/>
      </font>
      <fill>
        <patternFill patternType="solid">
          <fgColor rgb="00FEF3C7"/>
        </patternFill>
      </fill>
    </dxf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Boilers Due by Town/City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'Reminder Dashboard'!B17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'Reminder Dashboard'!$A$18:$A$27</f>
            </numRef>
          </cat>
          <val>
            <numRef>
              <f>'Reminder Dashboard'!$B$18:$B$27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Town/City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Number of Boilers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Reminder Status Split</a:t>
            </a:r>
          </a:p>
        </rich>
      </tx>
    </title>
    <plotArea>
      <pieChart>
        <varyColors val="1"/>
        <ser>
          <idx val="0"/>
          <order val="0"/>
          <tx>
            <strRef>
              <f>'Reminder Dashboard'!G17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cat>
            <numRef>
              <f>'Reminder Dashboard'!$F$18:$F$20</f>
            </numRef>
          </cat>
          <val>
            <numRef>
              <f>'Reminder Dashboard'!$G$18:$G$20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Service Counts by Engineer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'Reminder Dashboard'!E17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'Reminder Dashboard'!$D$18:$D$20</f>
            </numRef>
          </cat>
          <val>
            <numRef>
              <f>'Reminder Dashboard'!$E$18:$E$20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Engineer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Services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28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28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45</row>
      <rowOff>0</rowOff>
    </from>
    <ext cx="504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14" customWidth="1" min="3" max="3"/>
    <col width="12" customWidth="1" min="4" max="4"/>
    <col width="16" customWidth="1" min="5" max="5"/>
    <col width="28" customWidth="1" min="6" max="6"/>
    <col width="16" customWidth="1" min="7" max="7"/>
    <col width="16" customWidth="1" min="8" max="8"/>
    <col width="14" customWidth="1" min="9" max="9"/>
    <col width="10" customWidth="1" min="10" max="10"/>
    <col width="16" customWidth="1" min="11" max="11"/>
    <col width="10" customWidth="1" min="12" max="12"/>
    <col width="16" customWidth="1" min="13" max="13"/>
    <col width="14" customWidth="1" min="14" max="14"/>
    <col width="16" customWidth="1" min="15" max="15"/>
    <col width="18" customWidth="1" min="16" max="16"/>
    <col width="14" customWidth="1" min="17" max="17"/>
    <col width="10" customWidth="1" min="18" max="18"/>
    <col width="14" customWidth="1" min="19" max="19"/>
    <col width="14" customWidth="1" min="20" max="20"/>
    <col width="14" customWidth="1" min="21" max="21"/>
    <col width="30" customWidth="1" min="22" max="22"/>
  </cols>
  <sheetData>
    <row r="1" ht="28" customHeight="1">
      <c r="A1" s="1" t="inlineStr">
        <is>
          <t>Customer Name</t>
        </is>
      </c>
      <c r="B1" s="1" t="inlineStr">
        <is>
          <t>Property Address</t>
        </is>
      </c>
      <c r="C1" s="1" t="inlineStr">
        <is>
          <t>Town/City</t>
        </is>
      </c>
      <c r="D1" s="1" t="inlineStr">
        <is>
          <t>Postcode</t>
        </is>
      </c>
      <c r="E1" s="1" t="inlineStr">
        <is>
          <t>Contact Phone</t>
        </is>
      </c>
      <c r="F1" s="1" t="inlineStr">
        <is>
          <t>Email</t>
        </is>
      </c>
      <c r="G1" s="1" t="inlineStr">
        <is>
          <t>Boiler Make</t>
        </is>
      </c>
      <c r="H1" s="1" t="inlineStr">
        <is>
          <t>Boiler Model</t>
        </is>
      </c>
      <c r="I1" s="1" t="inlineStr">
        <is>
          <t>Serial Number</t>
        </is>
      </c>
      <c r="J1" s="1" t="inlineStr">
        <is>
          <t>Fuel Type</t>
        </is>
      </c>
      <c r="K1" s="1" t="inlineStr">
        <is>
          <t>Last Service Date</t>
        </is>
      </c>
      <c r="L1" s="1" t="inlineStr">
        <is>
          <t>Service Interval (Months)</t>
        </is>
      </c>
      <c r="M1" s="1" t="inlineStr">
        <is>
          <t>Next Service Due</t>
        </is>
      </c>
      <c r="N1" s="1" t="inlineStr">
        <is>
          <t>Days Until Due</t>
        </is>
      </c>
      <c r="O1" s="1" t="inlineStr">
        <is>
          <t>Reminder Status</t>
        </is>
      </c>
      <c r="P1" s="1" t="inlineStr">
        <is>
          <t>Service Engineer</t>
        </is>
      </c>
      <c r="Q1" s="1" t="inlineStr">
        <is>
          <t>Service Cost (£)</t>
        </is>
      </c>
      <c r="R1" s="1" t="inlineStr">
        <is>
          <t>VAT Rate</t>
        </is>
      </c>
      <c r="S1" s="1" t="inlineStr">
        <is>
          <t>VAT Amount (£)</t>
        </is>
      </c>
      <c r="T1" s="1" t="inlineStr">
        <is>
          <t>Total Cost (£)</t>
        </is>
      </c>
      <c r="U1" s="1" t="inlineStr">
        <is>
          <t>Reminder Sent?</t>
        </is>
      </c>
      <c r="V1" s="1" t="inlineStr">
        <is>
          <t>Notes</t>
        </is>
      </c>
    </row>
    <row r="2" ht="18" customHeight="1">
      <c r="A2" s="2" t="inlineStr">
        <is>
          <t>Oliver Thompson</t>
        </is>
      </c>
      <c r="B2" s="2" t="inlineStr">
        <is>
          <t>14 Maple Street</t>
        </is>
      </c>
      <c r="C2" s="2" t="inlineStr">
        <is>
          <t>London</t>
        </is>
      </c>
      <c r="D2" s="2" t="inlineStr">
        <is>
          <t>SW1A 1AA</t>
        </is>
      </c>
      <c r="E2" s="2" t="inlineStr">
        <is>
          <t>07700 900001</t>
        </is>
      </c>
      <c r="F2" s="2" t="inlineStr">
        <is>
          <t>oliver.thompson@email.co.uk</t>
        </is>
      </c>
      <c r="G2" s="2" t="inlineStr">
        <is>
          <t>Worcester Bosch</t>
        </is>
      </c>
      <c r="H2" s="2" t="inlineStr">
        <is>
          <t>Greenstar 30i</t>
        </is>
      </c>
      <c r="I2" s="2" t="inlineStr">
        <is>
          <t>WB2026001</t>
        </is>
      </c>
      <c r="J2" s="2" t="inlineStr">
        <is>
          <t>Gas</t>
        </is>
      </c>
      <c r="K2" s="37" t="n">
        <v>46032</v>
      </c>
      <c r="L2" s="2" t="n">
        <v>12</v>
      </c>
      <c r="M2" s="38">
        <f>EDATE(K2,L2)</f>
        <v/>
      </c>
      <c r="N2" s="5">
        <f>M2-TODAY()</f>
        <v/>
      </c>
      <c r="O2" s="6">
        <f>IF(N2&lt;0,"Overdue",IF(N2&lt;=30,"Due Soon","OK"))</f>
        <v/>
      </c>
      <c r="P2" s="2" t="inlineStr">
        <is>
          <t>James Patel</t>
        </is>
      </c>
      <c r="Q2" s="39" t="n">
        <v>120</v>
      </c>
      <c r="R2" s="8" t="n">
        <v>0.2</v>
      </c>
      <c r="S2" s="40">
        <f>Q2*R2</f>
        <v/>
      </c>
      <c r="T2" s="40">
        <f>Q2+S2</f>
        <v/>
      </c>
      <c r="U2" s="6">
        <f>IF(OR(O2="Overdue",O2="Due Soon"),"No","Yes")</f>
        <v/>
      </c>
      <c r="V2" s="10" t="inlineStr">
        <is>
          <t>Annual service complete</t>
        </is>
      </c>
    </row>
    <row r="3" ht="18" customHeight="1">
      <c r="A3" s="11" t="inlineStr">
        <is>
          <t>Amelia Clarke</t>
        </is>
      </c>
      <c r="B3" s="11" t="inlineStr">
        <is>
          <t>27 Victoria Road</t>
        </is>
      </c>
      <c r="C3" s="11" t="inlineStr">
        <is>
          <t>Manchester</t>
        </is>
      </c>
      <c r="D3" s="11" t="inlineStr">
        <is>
          <t>M1 2AB</t>
        </is>
      </c>
      <c r="E3" s="11" t="inlineStr">
        <is>
          <t>07700 900002</t>
        </is>
      </c>
      <c r="F3" s="11" t="inlineStr">
        <is>
          <t>amelia.clarke@email.co.uk</t>
        </is>
      </c>
      <c r="G3" s="11" t="inlineStr">
        <is>
          <t>Vaillant</t>
        </is>
      </c>
      <c r="H3" s="11" t="inlineStr">
        <is>
          <t>ecoTEC Plus 835</t>
        </is>
      </c>
      <c r="I3" s="11" t="inlineStr">
        <is>
          <t>VL2026002</t>
        </is>
      </c>
      <c r="J3" s="11" t="inlineStr">
        <is>
          <t>Gas</t>
        </is>
      </c>
      <c r="K3" s="41" t="n">
        <v>46162</v>
      </c>
      <c r="L3" s="11" t="n">
        <v>12</v>
      </c>
      <c r="M3" s="38">
        <f>EDATE(K3,L3)</f>
        <v/>
      </c>
      <c r="N3" s="5">
        <f>M3-TODAY()</f>
        <v/>
      </c>
      <c r="O3" s="6">
        <f>IF(N3&lt;0,"Overdue",IF(N3&lt;=30,"Due Soon","OK"))</f>
        <v/>
      </c>
      <c r="P3" s="11" t="inlineStr">
        <is>
          <t>Sarah O'Brien</t>
        </is>
      </c>
      <c r="Q3" s="39" t="n">
        <v>95</v>
      </c>
      <c r="R3" s="8" t="n">
        <v>0.2</v>
      </c>
      <c r="S3" s="40">
        <f>Q3*R3</f>
        <v/>
      </c>
      <c r="T3" s="40">
        <f>Q3+S3</f>
        <v/>
      </c>
      <c r="U3" s="6">
        <f>IF(OR(O3="Overdue",O3="Due Soon"),"No","Yes")</f>
        <v/>
      </c>
      <c r="V3" s="13" t="inlineStr">
        <is>
          <t>Filter clean required</t>
        </is>
      </c>
    </row>
    <row r="4" ht="18" customHeight="1">
      <c r="A4" s="2" t="inlineStr">
        <is>
          <t>Harry Wilson</t>
        </is>
      </c>
      <c r="B4" s="2" t="inlineStr">
        <is>
          <t>8 Oak Avenue</t>
        </is>
      </c>
      <c r="C4" s="2" t="inlineStr">
        <is>
          <t>Birmingham</t>
        </is>
      </c>
      <c r="D4" s="2" t="inlineStr">
        <is>
          <t>B1 1BB</t>
        </is>
      </c>
      <c r="E4" s="2" t="inlineStr">
        <is>
          <t>07700 900003</t>
        </is>
      </c>
      <c r="F4" s="2" t="inlineStr">
        <is>
          <t>harry.wilson@email.co.uk</t>
        </is>
      </c>
      <c r="G4" s="2" t="inlineStr">
        <is>
          <t>Ideal</t>
        </is>
      </c>
      <c r="H4" s="2" t="inlineStr">
        <is>
          <t>Logic Plus 24</t>
        </is>
      </c>
      <c r="I4" s="2" t="inlineStr">
        <is>
          <t>ID2026003</t>
        </is>
      </c>
      <c r="J4" s="2" t="inlineStr">
        <is>
          <t>Gas</t>
        </is>
      </c>
      <c r="K4" s="37" t="n">
        <v>45996</v>
      </c>
      <c r="L4" s="2" t="n">
        <v>12</v>
      </c>
      <c r="M4" s="38">
        <f>EDATE(K4,L4)</f>
        <v/>
      </c>
      <c r="N4" s="5">
        <f>M4-TODAY()</f>
        <v/>
      </c>
      <c r="O4" s="6">
        <f>IF(N4&lt;0,"Overdue",IF(N4&lt;=30,"Due Soon","OK"))</f>
        <v/>
      </c>
      <c r="P4" s="2" t="inlineStr">
        <is>
          <t>David Lee</t>
        </is>
      </c>
      <c r="Q4" s="39" t="n">
        <v>135</v>
      </c>
      <c r="R4" s="8" t="n">
        <v>0.2</v>
      </c>
      <c r="S4" s="40">
        <f>Q4*R4</f>
        <v/>
      </c>
      <c r="T4" s="40">
        <f>Q4+S4</f>
        <v/>
      </c>
      <c r="U4" s="6">
        <f>IF(OR(O4="Overdue",O4="Due Soon"),"No","Yes")</f>
        <v/>
      </c>
      <c r="V4" s="10" t="inlineStr">
        <is>
          <t>Overdue - chase urgently</t>
        </is>
      </c>
    </row>
    <row r="5" ht="18" customHeight="1">
      <c r="A5" s="11" t="inlineStr">
        <is>
          <t>Sophie Davies</t>
        </is>
      </c>
      <c r="B5" s="11" t="inlineStr">
        <is>
          <t>33 Elm Close</t>
        </is>
      </c>
      <c r="C5" s="11" t="inlineStr">
        <is>
          <t>Leeds</t>
        </is>
      </c>
      <c r="D5" s="11" t="inlineStr">
        <is>
          <t>LS1 1AA</t>
        </is>
      </c>
      <c r="E5" s="11" t="inlineStr">
        <is>
          <t>07700 900004</t>
        </is>
      </c>
      <c r="F5" s="11" t="inlineStr">
        <is>
          <t>sophie.davies@email.co.uk</t>
        </is>
      </c>
      <c r="G5" s="11" t="inlineStr">
        <is>
          <t>Baxi</t>
        </is>
      </c>
      <c r="H5" s="11" t="inlineStr">
        <is>
          <t>Platinum+ 24</t>
        </is>
      </c>
      <c r="I5" s="11" t="inlineStr">
        <is>
          <t>BX2026004</t>
        </is>
      </c>
      <c r="J5" s="11" t="inlineStr">
        <is>
          <t>Gas</t>
        </is>
      </c>
      <c r="K5" s="41" t="n">
        <v>46096</v>
      </c>
      <c r="L5" s="11" t="n">
        <v>12</v>
      </c>
      <c r="M5" s="38">
        <f>EDATE(K5,L5)</f>
        <v/>
      </c>
      <c r="N5" s="5">
        <f>M5-TODAY()</f>
        <v/>
      </c>
      <c r="O5" s="6">
        <f>IF(N5&lt;0,"Overdue",IF(N5&lt;=30,"Due Soon","OK"))</f>
        <v/>
      </c>
      <c r="P5" s="11" t="inlineStr">
        <is>
          <t>James Patel</t>
        </is>
      </c>
      <c r="Q5" s="39" t="n">
        <v>110</v>
      </c>
      <c r="R5" s="8" t="n">
        <v>0.2</v>
      </c>
      <c r="S5" s="40">
        <f>Q5*R5</f>
        <v/>
      </c>
      <c r="T5" s="40">
        <f>Q5+S5</f>
        <v/>
      </c>
      <c r="U5" s="6">
        <f>IF(OR(O5="Overdue",O5="Due Soon"),"No","Yes")</f>
        <v/>
      </c>
      <c r="V5" s="13" t="inlineStr">
        <is>
          <t>Booked in for July</t>
        </is>
      </c>
    </row>
    <row r="6" ht="18" customHeight="1">
      <c r="A6" s="2" t="inlineStr">
        <is>
          <t>Jack Evans</t>
        </is>
      </c>
      <c r="B6" s="2" t="inlineStr">
        <is>
          <t>56 Station Road</t>
        </is>
      </c>
      <c r="C6" s="2" t="inlineStr">
        <is>
          <t>Bristol</t>
        </is>
      </c>
      <c r="D6" s="2" t="inlineStr">
        <is>
          <t>BS1 1AB</t>
        </is>
      </c>
      <c r="E6" s="2" t="inlineStr">
        <is>
          <t>07700 900005</t>
        </is>
      </c>
      <c r="F6" s="2" t="inlineStr">
        <is>
          <t>jack.evans@email.co.uk</t>
        </is>
      </c>
      <c r="G6" s="2" t="inlineStr">
        <is>
          <t>Viessmann</t>
        </is>
      </c>
      <c r="H6" s="2" t="inlineStr">
        <is>
          <t>Vitodens 100-W</t>
        </is>
      </c>
      <c r="I6" s="2" t="inlineStr">
        <is>
          <t>VI2026005</t>
        </is>
      </c>
      <c r="J6" s="2" t="inlineStr">
        <is>
          <t>Gas</t>
        </is>
      </c>
      <c r="K6" s="37" t="n">
        <v>46081</v>
      </c>
      <c r="L6" s="2" t="n">
        <v>12</v>
      </c>
      <c r="M6" s="38">
        <f>EDATE(K6,L6)</f>
        <v/>
      </c>
      <c r="N6" s="5">
        <f>M6-TODAY()</f>
        <v/>
      </c>
      <c r="O6" s="6">
        <f>IF(N6&lt;0,"Overdue",IF(N6&lt;=30,"Due Soon","OK"))</f>
        <v/>
      </c>
      <c r="P6" s="2" t="inlineStr">
        <is>
          <t>Sarah O'Brien</t>
        </is>
      </c>
      <c r="Q6" s="39" t="n">
        <v>150</v>
      </c>
      <c r="R6" s="8" t="n">
        <v>0.2</v>
      </c>
      <c r="S6" s="40">
        <f>Q6*R6</f>
        <v/>
      </c>
      <c r="T6" s="40">
        <f>Q6+S6</f>
        <v/>
      </c>
      <c r="U6" s="6">
        <f>IF(OR(O6="Overdue",O6="Due Soon"),"No","Yes")</f>
        <v/>
      </c>
      <c r="V6" s="10" t="inlineStr">
        <is>
          <t>Pressure low - flagged</t>
        </is>
      </c>
    </row>
    <row r="7" ht="18" customHeight="1">
      <c r="A7" s="11" t="inlineStr">
        <is>
          <t>Emily McDonald</t>
        </is>
      </c>
      <c r="B7" s="11" t="inlineStr">
        <is>
          <t>9 Birch Lane</t>
        </is>
      </c>
      <c r="C7" s="11" t="inlineStr">
        <is>
          <t>Glasgow</t>
        </is>
      </c>
      <c r="D7" s="11" t="inlineStr">
        <is>
          <t>G1 1AA</t>
        </is>
      </c>
      <c r="E7" s="11" t="inlineStr">
        <is>
          <t>07700 900006</t>
        </is>
      </c>
      <c r="F7" s="11" t="inlineStr">
        <is>
          <t>emily.mcdonald@email.co.uk</t>
        </is>
      </c>
      <c r="G7" s="11" t="inlineStr">
        <is>
          <t>Alpha</t>
        </is>
      </c>
      <c r="H7" s="11" t="inlineStr">
        <is>
          <t>E-Tec Plus 28</t>
        </is>
      </c>
      <c r="I7" s="11" t="inlineStr">
        <is>
          <t>AL2026006</t>
        </is>
      </c>
      <c r="J7" s="11" t="inlineStr">
        <is>
          <t>Gas</t>
        </is>
      </c>
      <c r="K7" s="41" t="n">
        <v>46122</v>
      </c>
      <c r="L7" s="11" t="n">
        <v>12</v>
      </c>
      <c r="M7" s="38">
        <f>EDATE(K7,L7)</f>
        <v/>
      </c>
      <c r="N7" s="5">
        <f>M7-TODAY()</f>
        <v/>
      </c>
      <c r="O7" s="6">
        <f>IF(N7&lt;0,"Overdue",IF(N7&lt;=30,"Due Soon","OK"))</f>
        <v/>
      </c>
      <c r="P7" s="11" t="inlineStr">
        <is>
          <t>David Lee</t>
        </is>
      </c>
      <c r="Q7" s="39" t="n">
        <v>88</v>
      </c>
      <c r="R7" s="8" t="n">
        <v>0.2</v>
      </c>
      <c r="S7" s="40">
        <f>Q7*R7</f>
        <v/>
      </c>
      <c r="T7" s="40">
        <f>Q7+S7</f>
        <v/>
      </c>
      <c r="U7" s="6">
        <f>IF(OR(O7="Overdue",O7="Due Soon"),"No","Yes")</f>
        <v/>
      </c>
      <c r="V7" s="13" t="inlineStr">
        <is>
          <t>New customer - first service</t>
        </is>
      </c>
    </row>
    <row r="8" ht="18" customHeight="1">
      <c r="A8" s="2" t="inlineStr">
        <is>
          <t>George Harris</t>
        </is>
      </c>
      <c r="B8" s="2" t="inlineStr">
        <is>
          <t>71 Princes Avenue</t>
        </is>
      </c>
      <c r="C8" s="2" t="inlineStr">
        <is>
          <t>Liverpool</t>
        </is>
      </c>
      <c r="D8" s="2" t="inlineStr">
        <is>
          <t>L1 1AA</t>
        </is>
      </c>
      <c r="E8" s="2" t="inlineStr">
        <is>
          <t>07700 900007</t>
        </is>
      </c>
      <c r="F8" s="2" t="inlineStr">
        <is>
          <t>george.harris@email.co.uk</t>
        </is>
      </c>
      <c r="G8" s="2" t="inlineStr">
        <is>
          <t>Worcester Bosch</t>
        </is>
      </c>
      <c r="H8" s="2" t="inlineStr">
        <is>
          <t>Greenstar 25i</t>
        </is>
      </c>
      <c r="I8" s="2" t="inlineStr">
        <is>
          <t>WB2026007</t>
        </is>
      </c>
      <c r="J8" s="2" t="inlineStr">
        <is>
          <t>Gas</t>
        </is>
      </c>
      <c r="K8" s="37" t="n">
        <v>45981</v>
      </c>
      <c r="L8" s="2" t="n">
        <v>12</v>
      </c>
      <c r="M8" s="38">
        <f>EDATE(K8,L8)</f>
        <v/>
      </c>
      <c r="N8" s="5">
        <f>M8-TODAY()</f>
        <v/>
      </c>
      <c r="O8" s="6">
        <f>IF(N8&lt;0,"Overdue",IF(N8&lt;=30,"Due Soon","OK"))</f>
        <v/>
      </c>
      <c r="P8" s="2" t="inlineStr">
        <is>
          <t>James Patel</t>
        </is>
      </c>
      <c r="Q8" s="39" t="n">
        <v>125</v>
      </c>
      <c r="R8" s="8" t="n">
        <v>0.2</v>
      </c>
      <c r="S8" s="40">
        <f>Q8*R8</f>
        <v/>
      </c>
      <c r="T8" s="40">
        <f>Q8+S8</f>
        <v/>
      </c>
      <c r="U8" s="6">
        <f>IF(OR(O8="Overdue",O8="Due Soon"),"No","Yes")</f>
        <v/>
      </c>
      <c r="V8" s="10" t="inlineStr">
        <is>
          <t>Overdue since Nov 2025</t>
        </is>
      </c>
    </row>
    <row r="9" ht="18" customHeight="1">
      <c r="A9" s="11" t="inlineStr">
        <is>
          <t>Isla Robinson</t>
        </is>
      </c>
      <c r="B9" s="11" t="inlineStr">
        <is>
          <t>15 Heather Drive</t>
        </is>
      </c>
      <c r="C9" s="11" t="inlineStr">
        <is>
          <t>Sheffield</t>
        </is>
      </c>
      <c r="D9" s="11" t="inlineStr">
        <is>
          <t>S1 1AA</t>
        </is>
      </c>
      <c r="E9" s="11" t="inlineStr">
        <is>
          <t>07700 900008</t>
        </is>
      </c>
      <c r="F9" s="11" t="inlineStr">
        <is>
          <t>isla.robinson@email.co.uk</t>
        </is>
      </c>
      <c r="G9" s="11" t="inlineStr">
        <is>
          <t>Vaillant</t>
        </is>
      </c>
      <c r="H9" s="11" t="inlineStr">
        <is>
          <t>ecoTEC Pure 825</t>
        </is>
      </c>
      <c r="I9" s="11" t="inlineStr">
        <is>
          <t>VL2026008</t>
        </is>
      </c>
      <c r="J9" s="11" t="inlineStr">
        <is>
          <t>Oil</t>
        </is>
      </c>
      <c r="K9" s="41" t="n">
        <v>46174</v>
      </c>
      <c r="L9" s="11" t="n">
        <v>12</v>
      </c>
      <c r="M9" s="38">
        <f>EDATE(K9,L9)</f>
        <v/>
      </c>
      <c r="N9" s="5">
        <f>M9-TODAY()</f>
        <v/>
      </c>
      <c r="O9" s="6">
        <f>IF(N9&lt;0,"Overdue",IF(N9&lt;=30,"Due Soon","OK"))</f>
        <v/>
      </c>
      <c r="P9" s="11" t="inlineStr">
        <is>
          <t>Sarah O'Brien</t>
        </is>
      </c>
      <c r="Q9" s="39" t="n">
        <v>175</v>
      </c>
      <c r="R9" s="8" t="n">
        <v>0.2</v>
      </c>
      <c r="S9" s="40">
        <f>Q9*R9</f>
        <v/>
      </c>
      <c r="T9" s="40">
        <f>Q9+S9</f>
        <v/>
      </c>
      <c r="U9" s="6">
        <f>IF(OR(O9="Overdue",O9="Due Soon"),"No","Yes")</f>
        <v/>
      </c>
      <c r="V9" s="13" t="inlineStr">
        <is>
          <t>Oil tank access needed</t>
        </is>
      </c>
    </row>
    <row r="10" ht="18" customHeight="1">
      <c r="A10" s="2" t="inlineStr">
        <is>
          <t>Charlie Stewart</t>
        </is>
      </c>
      <c r="B10" s="2" t="inlineStr">
        <is>
          <t>42 Castle Street</t>
        </is>
      </c>
      <c r="C10" s="2" t="inlineStr">
        <is>
          <t>Edinburgh</t>
        </is>
      </c>
      <c r="D10" s="2" t="inlineStr">
        <is>
          <t>EH1 1AA</t>
        </is>
      </c>
      <c r="E10" s="2" t="inlineStr">
        <is>
          <t>07700 900009</t>
        </is>
      </c>
      <c r="F10" s="2" t="inlineStr">
        <is>
          <t>charlie.stewart@email.co.uk</t>
        </is>
      </c>
      <c r="G10" s="2" t="inlineStr">
        <is>
          <t>Ideal</t>
        </is>
      </c>
      <c r="H10" s="2" t="inlineStr">
        <is>
          <t>Vogue Max 26</t>
        </is>
      </c>
      <c r="I10" s="2" t="inlineStr">
        <is>
          <t>ID2026009</t>
        </is>
      </c>
      <c r="J10" s="2" t="inlineStr">
        <is>
          <t>Gas</t>
        </is>
      </c>
      <c r="K10" s="37" t="n">
        <v>46147</v>
      </c>
      <c r="L10" s="2" t="n">
        <v>12</v>
      </c>
      <c r="M10" s="38">
        <f>EDATE(K10,L10)</f>
        <v/>
      </c>
      <c r="N10" s="5">
        <f>M10-TODAY()</f>
        <v/>
      </c>
      <c r="O10" s="6">
        <f>IF(N10&lt;0,"Overdue",IF(N10&lt;=30,"Due Soon","OK"))</f>
        <v/>
      </c>
      <c r="P10" s="2" t="inlineStr">
        <is>
          <t>David Lee</t>
        </is>
      </c>
      <c r="Q10" s="39" t="n">
        <v>99</v>
      </c>
      <c r="R10" s="8" t="n">
        <v>0.2</v>
      </c>
      <c r="S10" s="40">
        <f>Q10*R10</f>
        <v/>
      </c>
      <c r="T10" s="40">
        <f>Q10+S10</f>
        <v/>
      </c>
      <c r="U10" s="6">
        <f>IF(OR(O10="Overdue",O10="Due Soon"),"No","Yes")</f>
        <v/>
      </c>
      <c r="V10" s="10" t="inlineStr">
        <is>
          <t>Service booked pending confirm</t>
        </is>
      </c>
    </row>
    <row r="11" ht="18" customHeight="1">
      <c r="A11" s="11" t="inlineStr">
        <is>
          <t>Grace Morgan</t>
        </is>
      </c>
      <c r="B11" s="11" t="inlineStr">
        <is>
          <t>88 Rowan Way</t>
        </is>
      </c>
      <c r="C11" s="11" t="inlineStr">
        <is>
          <t>Cardiff</t>
        </is>
      </c>
      <c r="D11" s="11" t="inlineStr">
        <is>
          <t>CF1 1AA</t>
        </is>
      </c>
      <c r="E11" s="11" t="inlineStr">
        <is>
          <t>07700 900010</t>
        </is>
      </c>
      <c r="F11" s="11" t="inlineStr">
        <is>
          <t>grace.morgan@email.co.uk</t>
        </is>
      </c>
      <c r="G11" s="11" t="inlineStr">
        <is>
          <t>Baxi</t>
        </is>
      </c>
      <c r="H11" s="11" t="inlineStr">
        <is>
          <t>800 Combi 2 24</t>
        </is>
      </c>
      <c r="I11" s="11" t="inlineStr">
        <is>
          <t>BX2026010</t>
        </is>
      </c>
      <c r="J11" s="11" t="inlineStr">
        <is>
          <t>Gas</t>
        </is>
      </c>
      <c r="K11" s="41" t="n">
        <v>46047</v>
      </c>
      <c r="L11" s="11" t="n">
        <v>12</v>
      </c>
      <c r="M11" s="38">
        <f>EDATE(K11,L11)</f>
        <v/>
      </c>
      <c r="N11" s="5">
        <f>M11-TODAY()</f>
        <v/>
      </c>
      <c r="O11" s="6">
        <f>IF(N11&lt;0,"Overdue",IF(N11&lt;=30,"Due Soon","OK"))</f>
        <v/>
      </c>
      <c r="P11" s="11" t="inlineStr">
        <is>
          <t>James Patel</t>
        </is>
      </c>
      <c r="Q11" s="39" t="n">
        <v>145</v>
      </c>
      <c r="R11" s="8" t="n">
        <v>0.2</v>
      </c>
      <c r="S11" s="40">
        <f>Q11*R11</f>
        <v/>
      </c>
      <c r="T11" s="40">
        <f>Q11+S11</f>
        <v/>
      </c>
      <c r="U11" s="6">
        <f>IF(OR(O11="Overdue",O11="Due Soon"),"No","Yes")</f>
        <v/>
      </c>
      <c r="V11" s="13" t="inlineStr">
        <is>
          <t>Customer requested morning slot</t>
        </is>
      </c>
    </row>
  </sheetData>
  <conditionalFormatting sqref="O2:O11">
    <cfRule type="expression" priority="1" dxfId="0" stopIfTrue="1">
      <formula>$O2="Overdue"</formula>
    </cfRule>
    <cfRule type="expression" priority="2" dxfId="1" stopIfTrue="1">
      <formula>$O2="Due Soon"</formula>
    </cfRule>
    <cfRule type="expression" priority="3" dxfId="2" stopIfTrue="1">
      <formula>$O2="OK"</formula>
    </cfRule>
  </conditionalFormatting>
  <dataValidations count="1">
    <dataValidation sqref="J2:J200" showErrorMessage="1" showDropDown="0" showInputMessage="1" allowBlank="0" type="list">
      <formula1>"Gas,Oil,LPG,Electric"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 ht="36" customHeight="1">
      <c r="A1" s="14" t="inlineStr">
        <is>
          <t>Boiler Service Reminder — Management Dashboard</t>
        </is>
      </c>
    </row>
    <row r="2">
      <c r="A2" s="15" t="inlineStr">
        <is>
          <t>Current Date:</t>
        </is>
      </c>
      <c r="B2" s="42">
        <f>TODAY()</f>
        <v/>
      </c>
    </row>
    <row r="3"/>
    <row r="4" ht="22" customHeight="1">
      <c r="A4" s="17" t="inlineStr">
        <is>
          <t>Total Boilers on Schedule</t>
        </is>
      </c>
      <c r="B4" s="18">
        <f>COUNTA('Service Schedule'!A:A)-1</f>
        <v/>
      </c>
    </row>
    <row r="5"/>
    <row r="6" ht="22" customHeight="1">
      <c r="A6" s="17" t="inlineStr">
        <is>
          <t>Overdue Services</t>
        </is>
      </c>
      <c r="B6" s="18">
        <f>COUNTIF('Service Schedule'!O:O,"Overdue")</f>
        <v/>
      </c>
    </row>
    <row r="7"/>
    <row r="8" ht="22" customHeight="1">
      <c r="A8" s="17" t="inlineStr">
        <is>
          <t>Due in Next 30 Days</t>
        </is>
      </c>
      <c r="B8" s="18">
        <f>COUNTIF('Service Schedule'!O:O,"Due Soon")</f>
        <v/>
      </c>
    </row>
    <row r="9"/>
    <row r="10" ht="22" customHeight="1">
      <c r="A10" s="17" t="inlineStr">
        <is>
          <t>Average Service Cost</t>
        </is>
      </c>
      <c r="B10" s="43">
        <f>IFERROR(AVERAGE('Service Schedule'!Q:Q),0)</f>
        <v/>
      </c>
    </row>
    <row r="11"/>
    <row r="12" ht="22" customHeight="1">
      <c r="A12" s="17" t="inlineStr">
        <is>
          <t>Total Estimated Revenue</t>
        </is>
      </c>
      <c r="B12" s="43">
        <f>SUM('Service Schedule'!T:T)</f>
        <v/>
      </c>
    </row>
    <row r="13"/>
    <row r="14" ht="22" customHeight="1">
      <c r="A14" s="17" t="inlineStr">
        <is>
          <t>Reminders Not Sent</t>
        </is>
      </c>
      <c r="B14" s="18">
        <f>COUNTIF('Service Schedule'!U:U,"No")</f>
        <v/>
      </c>
    </row>
    <row r="15"/>
    <row r="16">
      <c r="A16" s="20" t="inlineStr">
        <is>
          <t>Colour Legend:</t>
        </is>
      </c>
      <c r="B16" s="21" t="inlineStr">
        <is>
          <t>Overdue</t>
        </is>
      </c>
      <c r="C16" s="22" t="inlineStr">
        <is>
          <t>Due Soon</t>
        </is>
      </c>
      <c r="D16" s="23" t="inlineStr">
        <is>
          <t>OK</t>
        </is>
      </c>
    </row>
    <row r="17">
      <c r="A17" s="24" t="inlineStr">
        <is>
          <t>Breakdown by Town/City</t>
        </is>
      </c>
      <c r="B17" s="24" t="inlineStr">
        <is>
          <t>Count</t>
        </is>
      </c>
      <c r="D17" s="24" t="inlineStr">
        <is>
          <t>Breakdown by Engineer</t>
        </is>
      </c>
      <c r="E17" s="24" t="inlineStr">
        <is>
          <t>Count</t>
        </is>
      </c>
      <c r="F17" s="24" t="inlineStr">
        <is>
          <t>Reminder Status</t>
        </is>
      </c>
      <c r="G17" s="24" t="inlineStr">
        <is>
          <t>Count</t>
        </is>
      </c>
    </row>
    <row r="18">
      <c r="A18" s="2" t="inlineStr">
        <is>
          <t>London</t>
        </is>
      </c>
      <c r="B18" s="25">
        <f>COUNTIF('Service Schedule'!C:C,"London")</f>
        <v/>
      </c>
      <c r="D18" s="2" t="inlineStr">
        <is>
          <t>James Patel</t>
        </is>
      </c>
      <c r="E18" s="25">
        <f>COUNTIF('Service Schedule'!P:P,"James Patel")</f>
        <v/>
      </c>
      <c r="F18" s="2" t="inlineStr">
        <is>
          <t>Overdue</t>
        </is>
      </c>
      <c r="G18" s="25">
        <f>COUNTIF('Service Schedule'!O:O,"Overdue")</f>
        <v/>
      </c>
    </row>
    <row r="19">
      <c r="A19" s="11" t="inlineStr">
        <is>
          <t>Manchester</t>
        </is>
      </c>
      <c r="B19" s="26">
        <f>COUNTIF('Service Schedule'!C:C,"Manchester")</f>
        <v/>
      </c>
      <c r="D19" s="11" t="inlineStr">
        <is>
          <t>Sarah O'Brien</t>
        </is>
      </c>
      <c r="E19" s="26">
        <f>COUNTIF('Service Schedule'!P:P,"Sarah O'Brien")</f>
        <v/>
      </c>
      <c r="F19" s="11" t="inlineStr">
        <is>
          <t>Due Soon</t>
        </is>
      </c>
      <c r="G19" s="26">
        <f>COUNTIF('Service Schedule'!O:O,"Due Soon")</f>
        <v/>
      </c>
    </row>
    <row r="20">
      <c r="A20" s="2" t="inlineStr">
        <is>
          <t>Birmingham</t>
        </is>
      </c>
      <c r="B20" s="25">
        <f>COUNTIF('Service Schedule'!C:C,"Birmingham")</f>
        <v/>
      </c>
      <c r="D20" s="2" t="inlineStr">
        <is>
          <t>David Lee</t>
        </is>
      </c>
      <c r="E20" s="25">
        <f>COUNTIF('Service Schedule'!P:P,"David Lee")</f>
        <v/>
      </c>
      <c r="F20" s="2" t="inlineStr">
        <is>
          <t>OK</t>
        </is>
      </c>
      <c r="G20" s="25">
        <f>COUNTIF('Service Schedule'!O:O,"OK")</f>
        <v/>
      </c>
    </row>
    <row r="21">
      <c r="A21" s="11" t="inlineStr">
        <is>
          <t>Leeds</t>
        </is>
      </c>
      <c r="B21" s="26">
        <f>COUNTIF('Service Schedule'!C:C,"Leeds")</f>
        <v/>
      </c>
    </row>
    <row r="22">
      <c r="A22" s="2" t="inlineStr">
        <is>
          <t>Bristol</t>
        </is>
      </c>
      <c r="B22" s="25">
        <f>COUNTIF('Service Schedule'!C:C,"Bristol")</f>
        <v/>
      </c>
    </row>
    <row r="23">
      <c r="A23" s="11" t="inlineStr">
        <is>
          <t>Glasgow</t>
        </is>
      </c>
      <c r="B23" s="26">
        <f>COUNTIF('Service Schedule'!C:C,"Glasgow")</f>
        <v/>
      </c>
    </row>
    <row r="24">
      <c r="A24" s="2" t="inlineStr">
        <is>
          <t>Liverpool</t>
        </is>
      </c>
      <c r="B24" s="25">
        <f>COUNTIF('Service Schedule'!C:C,"Liverpool")</f>
        <v/>
      </c>
    </row>
    <row r="25">
      <c r="A25" s="11" t="inlineStr">
        <is>
          <t>Sheffield</t>
        </is>
      </c>
      <c r="B25" s="26">
        <f>COUNTIF('Service Schedule'!C:C,"Sheffield")</f>
        <v/>
      </c>
    </row>
    <row r="26">
      <c r="A26" s="2" t="inlineStr">
        <is>
          <t>Edinburgh</t>
        </is>
      </c>
      <c r="B26" s="25">
        <f>COUNTIF('Service Schedule'!C:C,"Edinburgh")</f>
        <v/>
      </c>
    </row>
    <row r="27">
      <c r="A27" s="11" t="inlineStr">
        <is>
          <t>Cardiff</t>
        </is>
      </c>
      <c r="B27" s="26">
        <f>COUNTIF('Service Schedule'!C:C,"Cardiff")</f>
        <v/>
      </c>
    </row>
  </sheetData>
  <mergeCells count="1">
    <mergeCell ref="A1:G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8" customWidth="1" min="3" max="3"/>
    <col width="16" customWidth="1" min="4" max="4"/>
    <col width="16" customWidth="1" min="5" max="5"/>
    <col width="20" customWidth="1" min="6" max="6"/>
    <col width="14" customWidth="1" min="7" max="7"/>
    <col width="18" customWidth="1" min="8" max="8"/>
    <col width="18" customWidth="1" min="9" max="9"/>
    <col width="35" customWidth="1" min="10" max="10"/>
  </cols>
  <sheetData>
    <row r="1" ht="28" customHeight="1">
      <c r="A1" s="1" t="inlineStr">
        <is>
          <t>Log Date</t>
        </is>
      </c>
      <c r="B1" s="1" t="inlineStr">
        <is>
          <t>Customer Name</t>
        </is>
      </c>
      <c r="C1" s="1" t="inlineStr">
        <is>
          <t>Property Address</t>
        </is>
      </c>
      <c r="D1" s="1" t="inlineStr">
        <is>
          <t>Reminder Type</t>
        </is>
      </c>
      <c r="E1" s="1" t="inlineStr">
        <is>
          <t>Contact Method</t>
        </is>
      </c>
      <c r="F1" s="1" t="inlineStr">
        <is>
          <t>Contact Outcome</t>
        </is>
      </c>
      <c r="G1" s="1" t="inlineStr">
        <is>
          <t>Follow-up Date</t>
        </is>
      </c>
      <c r="H1" s="1" t="inlineStr">
        <is>
          <t>Follow-up Required?</t>
        </is>
      </c>
      <c r="I1" s="1" t="inlineStr">
        <is>
          <t>Staff Member</t>
        </is>
      </c>
      <c r="J1" s="1" t="inlineStr">
        <is>
          <t>Notes</t>
        </is>
      </c>
    </row>
    <row r="2" ht="18" customHeight="1">
      <c r="A2" s="44" t="n">
        <v>46175</v>
      </c>
      <c r="B2" s="2" t="inlineStr">
        <is>
          <t>Oliver Thompson</t>
        </is>
      </c>
      <c r="C2" s="2" t="inlineStr">
        <is>
          <t>14 Maple Street, London</t>
        </is>
      </c>
      <c r="D2" s="2" t="inlineStr">
        <is>
          <t>Email</t>
        </is>
      </c>
      <c r="E2" s="2" t="inlineStr">
        <is>
          <t>Email</t>
        </is>
      </c>
      <c r="F2" s="2" t="inlineStr">
        <is>
          <t>Delivered</t>
        </is>
      </c>
      <c r="G2" s="44" t="n">
        <v>46182</v>
      </c>
      <c r="H2" s="25">
        <f>IF(F2="No Answer","Yes",IF(F2="Left Voicemail","Yes","No"))</f>
        <v/>
      </c>
      <c r="I2" s="2" t="inlineStr">
        <is>
          <t>Annual reminder sent, awaiting reply</t>
        </is>
      </c>
    </row>
    <row r="3" ht="18" customHeight="1">
      <c r="A3" s="45" t="n">
        <v>46176</v>
      </c>
      <c r="B3" s="11" t="inlineStr">
        <is>
          <t>Harry Wilson</t>
        </is>
      </c>
      <c r="C3" s="11" t="inlineStr">
        <is>
          <t>8 Oak Avenue, Birmingham</t>
        </is>
      </c>
      <c r="D3" s="11" t="inlineStr">
        <is>
          <t>Phone Call</t>
        </is>
      </c>
      <c r="E3" s="11" t="inlineStr">
        <is>
          <t>Phone</t>
        </is>
      </c>
      <c r="F3" s="11" t="inlineStr">
        <is>
          <t>No Answer</t>
        </is>
      </c>
      <c r="G3" s="45" t="n">
        <v>46178</v>
      </c>
      <c r="H3" s="26">
        <f>IF(F3="No Answer","Yes",IF(F3="Left Voicemail","Yes","No"))</f>
        <v/>
      </c>
      <c r="I3" s="11" t="inlineStr">
        <is>
          <t>Tried at 10am — no answer</t>
        </is>
      </c>
    </row>
    <row r="4" ht="18" customHeight="1">
      <c r="A4" s="44" t="n">
        <v>46178</v>
      </c>
      <c r="B4" s="2" t="inlineStr">
        <is>
          <t>Harry Wilson</t>
        </is>
      </c>
      <c r="C4" s="2" t="inlineStr">
        <is>
          <t>8 Oak Avenue, Birmingham</t>
        </is>
      </c>
      <c r="D4" s="2" t="inlineStr">
        <is>
          <t>Phone Call</t>
        </is>
      </c>
      <c r="E4" s="2" t="inlineStr">
        <is>
          <t>Phone</t>
        </is>
      </c>
      <c r="F4" s="2" t="inlineStr">
        <is>
          <t>Left Voicemail</t>
        </is>
      </c>
      <c r="G4" s="44" t="n">
        <v>46180</v>
      </c>
      <c r="H4" s="25">
        <f>IF(F4="No Answer","Yes",IF(F4="Left Voicemail","Yes","No"))</f>
        <v/>
      </c>
      <c r="I4" s="2" t="inlineStr">
        <is>
          <t>Left voicemail requesting callback</t>
        </is>
      </c>
    </row>
    <row r="5" ht="18" customHeight="1">
      <c r="A5" s="45" t="n">
        <v>46177</v>
      </c>
      <c r="B5" s="11" t="inlineStr">
        <is>
          <t>George Harris</t>
        </is>
      </c>
      <c r="C5" s="11" t="inlineStr">
        <is>
          <t>71 Princes Avenue, Liverpool</t>
        </is>
      </c>
      <c r="D5" s="11" t="inlineStr">
        <is>
          <t>Text</t>
        </is>
      </c>
      <c r="E5" s="11" t="inlineStr">
        <is>
          <t>SMS</t>
        </is>
      </c>
      <c r="F5" s="11" t="inlineStr">
        <is>
          <t>Read</t>
        </is>
      </c>
      <c r="G5" s="45" t="n">
        <v>46184</v>
      </c>
      <c r="H5" s="26">
        <f>IF(F5="No Answer","Yes",IF(F5="Left Voicemail","Yes","No"))</f>
        <v/>
      </c>
      <c r="I5" s="11" t="inlineStr">
        <is>
          <t>SMS read — no response yet</t>
        </is>
      </c>
    </row>
    <row r="6" ht="18" customHeight="1">
      <c r="A6" s="44" t="n">
        <v>46178</v>
      </c>
      <c r="B6" s="2" t="inlineStr">
        <is>
          <t>Sophie Davies</t>
        </is>
      </c>
      <c r="C6" s="2" t="inlineStr">
        <is>
          <t>33 Elm Close, Leeds</t>
        </is>
      </c>
      <c r="D6" s="2" t="inlineStr">
        <is>
          <t>Email</t>
        </is>
      </c>
      <c r="E6" s="2" t="inlineStr">
        <is>
          <t>Email</t>
        </is>
      </c>
      <c r="F6" s="2" t="inlineStr">
        <is>
          <t>Booked</t>
        </is>
      </c>
      <c r="G6" s="2" t="n"/>
      <c r="H6" s="25">
        <f>IF(F6="No Answer","Yes",IF(F6="Left Voicemail","Yes","No"))</f>
        <v/>
      </c>
      <c r="I6" s="2" t="inlineStr">
        <is>
          <t>Service booked for 14 July 2026</t>
        </is>
      </c>
    </row>
    <row r="7" ht="18" customHeight="1">
      <c r="A7" s="45" t="n">
        <v>46179</v>
      </c>
      <c r="B7" s="11" t="inlineStr">
        <is>
          <t>Grace Morgan</t>
        </is>
      </c>
      <c r="C7" s="11" t="inlineStr">
        <is>
          <t>88 Rowan Way, Cardiff</t>
        </is>
      </c>
      <c r="D7" s="11" t="inlineStr">
        <is>
          <t>Letter</t>
        </is>
      </c>
      <c r="E7" s="11" t="inlineStr">
        <is>
          <t>Post</t>
        </is>
      </c>
      <c r="F7" s="11" t="inlineStr">
        <is>
          <t>Sent</t>
        </is>
      </c>
      <c r="G7" s="45" t="n">
        <v>46186</v>
      </c>
      <c r="H7" s="26">
        <f>IF(F7="No Answer","Yes",IF(F7="Left Voicemail","Yes","No"))</f>
        <v/>
      </c>
      <c r="I7" s="11" t="inlineStr">
        <is>
          <t>Reminder letter posted first class</t>
        </is>
      </c>
    </row>
    <row r="8" ht="18" customHeight="1">
      <c r="A8" s="44" t="n">
        <v>46180</v>
      </c>
      <c r="B8" s="2" t="inlineStr">
        <is>
          <t>Jack Evans</t>
        </is>
      </c>
      <c r="C8" s="2" t="inlineStr">
        <is>
          <t>56 Station Road, Bristol</t>
        </is>
      </c>
      <c r="D8" s="2" t="inlineStr">
        <is>
          <t>Phone Call</t>
        </is>
      </c>
      <c r="E8" s="2" t="inlineStr">
        <is>
          <t>Phone</t>
        </is>
      </c>
      <c r="F8" s="2" t="inlineStr">
        <is>
          <t>Declined</t>
        </is>
      </c>
      <c r="G8" s="2" t="n"/>
      <c r="H8" s="25">
        <f>IF(F8="No Answer","Yes",IF(F8="Left Voicemail","Yes","No"))</f>
        <v/>
      </c>
      <c r="I8" s="2" t="inlineStr">
        <is>
          <t>Customer declined — will rebook later</t>
        </is>
      </c>
    </row>
    <row r="9" ht="18" customHeight="1">
      <c r="A9" s="45" t="n">
        <v>46181</v>
      </c>
      <c r="B9" s="11" t="inlineStr">
        <is>
          <t>Emily McDonald</t>
        </is>
      </c>
      <c r="C9" s="11" t="inlineStr">
        <is>
          <t>9 Birch Lane, Glasgow</t>
        </is>
      </c>
      <c r="D9" s="11" t="inlineStr">
        <is>
          <t>Email</t>
        </is>
      </c>
      <c r="E9" s="11" t="inlineStr">
        <is>
          <t>Email</t>
        </is>
      </c>
      <c r="F9" s="11" t="inlineStr">
        <is>
          <t>Read</t>
        </is>
      </c>
      <c r="G9" s="45" t="n">
        <v>46188</v>
      </c>
      <c r="H9" s="26">
        <f>IF(F9="No Answer","Yes",IF(F9="Left Voicemail","Yes","No"))</f>
        <v/>
      </c>
      <c r="I9" s="11" t="inlineStr">
        <is>
          <t>Email opened, follow-up reminder scheduled</t>
        </is>
      </c>
    </row>
    <row r="10" ht="18" customHeight="1">
      <c r="A10" s="44" t="n">
        <v>46182</v>
      </c>
      <c r="B10" s="2" t="inlineStr">
        <is>
          <t>Isla Robinson</t>
        </is>
      </c>
      <c r="C10" s="2" t="inlineStr">
        <is>
          <t>15 Heather Drive, Sheffield</t>
        </is>
      </c>
      <c r="D10" s="2" t="inlineStr">
        <is>
          <t>Text</t>
        </is>
      </c>
      <c r="E10" s="2" t="inlineStr">
        <is>
          <t>SMS</t>
        </is>
      </c>
      <c r="F10" s="2" t="inlineStr">
        <is>
          <t>No Answer</t>
        </is>
      </c>
      <c r="G10" s="44" t="n">
        <v>46184</v>
      </c>
      <c r="H10" s="25">
        <f>IF(F10="No Answer","Yes",IF(F10="Left Voicemail","Yes","No"))</f>
        <v/>
      </c>
      <c r="I10" s="2" t="inlineStr">
        <is>
          <t>SMS undelivered — try phone next</t>
        </is>
      </c>
    </row>
    <row r="11" ht="18" customHeight="1">
      <c r="A11" s="45" t="n">
        <v>46183</v>
      </c>
      <c r="B11" s="11" t="inlineStr">
        <is>
          <t>Charlie Stewart</t>
        </is>
      </c>
      <c r="C11" s="11" t="inlineStr">
        <is>
          <t>42 Castle Street, Edinburgh</t>
        </is>
      </c>
      <c r="D11" s="11" t="inlineStr">
        <is>
          <t>Phone Call</t>
        </is>
      </c>
      <c r="E11" s="11" t="inlineStr">
        <is>
          <t>Phone</t>
        </is>
      </c>
      <c r="F11" s="11" t="inlineStr">
        <is>
          <t>Booked</t>
        </is>
      </c>
      <c r="G11" s="11" t="n"/>
      <c r="H11" s="26">
        <f>IF(F11="No Answer","Yes",IF(F11="Left Voicemail","Yes","No"))</f>
        <v/>
      </c>
      <c r="I11" s="11" t="inlineStr">
        <is>
          <t>Booked for 18 July 2026 morning slot</t>
        </is>
      </c>
    </row>
  </sheetData>
  <dataValidations count="3">
    <dataValidation sqref="D2:D200" showErrorMessage="1" showDropDown="0" showInputMessage="1" allowBlank="0" type="list">
      <formula1>"Email,Text,Phone Call,Letter"</formula1>
    </dataValidation>
    <dataValidation sqref="E2:E200" showErrorMessage="1" showDropDown="0" showInputMessage="1" allowBlank="0" type="list">
      <formula1>"Email,SMS,Phone,Post"</formula1>
    </dataValidation>
    <dataValidation sqref="F2:F200" showErrorMessage="1" showDropDown="0" showInputMessage="1" allowBlank="0" type="list">
      <formula1>"Sent,Delivered,Read,No Answer,Left Voicemail,Booked,Declined"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4"/>
  <sheetViews>
    <sheetView workbookViewId="0">
      <selection activeCell="A1" sqref="A1"/>
    </sheetView>
  </sheetViews>
  <sheetFormatPr baseColWidth="8" defaultRowHeight="15"/>
  <cols>
    <col width="22" customWidth="1" min="1" max="1"/>
    <col width="75" customWidth="1" min="2" max="2"/>
  </cols>
  <sheetData>
    <row r="1" ht="36" customHeight="1">
      <c r="A1" s="29" t="inlineStr">
        <is>
          <t>Boiler Service Reminder Template — User Instructions</t>
        </is>
      </c>
      <c r="B1" s="30" t="n"/>
    </row>
    <row r="2" ht="20" customHeight="1">
      <c r="A2" s="17" t="inlineStr">
        <is>
          <t>SHEET 1: Service Schedule</t>
        </is>
      </c>
      <c r="B2" s="31" t="n"/>
    </row>
    <row r="3" ht="20" customHeight="1">
      <c r="A3" s="32" t="inlineStr">
        <is>
          <t>Purpose</t>
        </is>
      </c>
      <c r="B3" s="33" t="inlineStr">
        <is>
          <t>Record all boiler service customers, track due dates and costs. Enter data from column A through to column V.</t>
        </is>
      </c>
    </row>
    <row r="4" ht="20" customHeight="1">
      <c r="A4" s="34" t="inlineStr">
        <is>
          <t>Customer Name</t>
        </is>
      </c>
      <c r="B4" s="35" t="inlineStr">
        <is>
          <t>Enter the full name of the customer or account holder.</t>
        </is>
      </c>
    </row>
    <row r="5" ht="20" customHeight="1">
      <c r="A5" s="32" t="inlineStr">
        <is>
          <t>Property Address</t>
        </is>
      </c>
      <c r="B5" s="33" t="inlineStr">
        <is>
          <t>Full street address of the property where the boiler is installed.</t>
        </is>
      </c>
    </row>
    <row r="6" ht="20" customHeight="1">
      <c r="A6" s="34" t="inlineStr">
        <is>
          <t>Town/City</t>
        </is>
      </c>
      <c r="B6" s="35" t="inlineStr">
        <is>
          <t>The town or city. Used for dashboard grouping.</t>
        </is>
      </c>
    </row>
    <row r="7" ht="20" customHeight="1">
      <c r="A7" s="32" t="inlineStr">
        <is>
          <t>Postcode</t>
        </is>
      </c>
      <c r="B7" s="33" t="inlineStr">
        <is>
          <t>UK postcode in standard format, e.g. SW1A 1AA.</t>
        </is>
      </c>
    </row>
    <row r="8" ht="20" customHeight="1">
      <c r="A8" s="34" t="inlineStr">
        <is>
          <t>Contact Phone</t>
        </is>
      </c>
      <c r="B8" s="35" t="inlineStr">
        <is>
          <t>Customer mobile or landline, e.g. 07700 900001.</t>
        </is>
      </c>
    </row>
    <row r="9" ht="20" customHeight="1">
      <c r="A9" s="32" t="inlineStr">
        <is>
          <t>Email</t>
        </is>
      </c>
      <c r="B9" s="33" t="inlineStr">
        <is>
          <t>Customer email address for automated reminders.</t>
        </is>
      </c>
    </row>
    <row r="10" ht="20" customHeight="1">
      <c r="A10" s="34" t="inlineStr">
        <is>
          <t>Boiler Make</t>
        </is>
      </c>
      <c r="B10" s="35" t="inlineStr">
        <is>
          <t>Manufacturer name, e.g. Worcester Bosch, Vaillant, Ideal, Baxi.</t>
        </is>
      </c>
    </row>
    <row r="11" ht="20" customHeight="1">
      <c r="A11" s="32" t="inlineStr">
        <is>
          <t>Boiler Model</t>
        </is>
      </c>
      <c r="B11" s="33" t="inlineStr">
        <is>
          <t>Model name and number as shown on the boiler nameplate.</t>
        </is>
      </c>
    </row>
    <row r="12" ht="20" customHeight="1">
      <c r="A12" s="34" t="inlineStr">
        <is>
          <t>Serial Number</t>
        </is>
      </c>
      <c r="B12" s="35" t="inlineStr">
        <is>
          <t>Unique serial number from the boiler installation certificate.</t>
        </is>
      </c>
    </row>
    <row r="13" ht="20" customHeight="1">
      <c r="A13" s="32" t="inlineStr">
        <is>
          <t>Fuel Type</t>
        </is>
      </c>
      <c r="B13" s="33" t="inlineStr">
        <is>
          <t>Select from Gas, Oil, LPG or Electric using the dropdown.</t>
        </is>
      </c>
    </row>
    <row r="14" ht="20" customHeight="1">
      <c r="A14" s="34" t="inlineStr">
        <is>
          <t>Last Service Date</t>
        </is>
      </c>
      <c r="B14" s="35" t="inlineStr">
        <is>
          <t>Date of the most recent service in DD/MM/YYYY format.</t>
        </is>
      </c>
    </row>
    <row r="15" ht="20" customHeight="1">
      <c r="A15" s="32" t="inlineStr">
        <is>
          <t>Service Interval</t>
        </is>
      </c>
      <c r="B15" s="33" t="inlineStr">
        <is>
          <t>Number of months between services. Typically 12 for annual.</t>
        </is>
      </c>
    </row>
    <row r="16" ht="20" customHeight="1">
      <c r="A16" s="34" t="inlineStr">
        <is>
          <t>Next Service Due</t>
        </is>
      </c>
      <c r="B16" s="35" t="inlineStr">
        <is>
          <t>Auto-calculated: adds the service interval to the last service date.</t>
        </is>
      </c>
    </row>
    <row r="17" ht="20" customHeight="1">
      <c r="A17" s="32" t="inlineStr">
        <is>
          <t>Days Until Due</t>
        </is>
      </c>
      <c r="B17" s="33" t="inlineStr">
        <is>
          <t>Auto-calculated: number of days from today until next service.</t>
        </is>
      </c>
    </row>
    <row r="18" ht="20" customHeight="1">
      <c r="A18" s="34" t="inlineStr">
        <is>
          <t>Reminder Status</t>
        </is>
      </c>
      <c r="B18" s="35" t="inlineStr">
        <is>
          <t>Auto-calculated: Overdue (past due), Due Soon (within 30 days), OK.</t>
        </is>
      </c>
    </row>
    <row r="19" ht="20" customHeight="1">
      <c r="A19" s="32" t="inlineStr">
        <is>
          <t>Service Engineer</t>
        </is>
      </c>
      <c r="B19" s="33" t="inlineStr">
        <is>
          <t>Name of the engineer assigned to this customer.</t>
        </is>
      </c>
    </row>
    <row r="20" ht="20" customHeight="1">
      <c r="A20" s="34" t="inlineStr">
        <is>
          <t>Service Cost (£)</t>
        </is>
      </c>
      <c r="B20" s="35" t="inlineStr">
        <is>
          <t>Labour/parts charge before VAT. Enter in pounds sterling.</t>
        </is>
      </c>
    </row>
    <row r="21" ht="20" customHeight="1">
      <c r="A21" s="32" t="inlineStr">
        <is>
          <t>VAT Rate</t>
        </is>
      </c>
      <c r="B21" s="33" t="inlineStr">
        <is>
          <t>VAT rate as a decimal, e.g. 0.20 for 20%.</t>
        </is>
      </c>
    </row>
    <row r="22" ht="20" customHeight="1">
      <c r="A22" s="34" t="inlineStr">
        <is>
          <t>VAT Amount (£)</t>
        </is>
      </c>
      <c r="B22" s="35" t="inlineStr">
        <is>
          <t>Auto-calculated: Service Cost multiplied by VAT Rate.</t>
        </is>
      </c>
    </row>
    <row r="23" ht="20" customHeight="1">
      <c r="A23" s="32" t="inlineStr">
        <is>
          <t>Total Cost (£)</t>
        </is>
      </c>
      <c r="B23" s="33" t="inlineStr">
        <is>
          <t>Auto-calculated: Service Cost plus VAT Amount.</t>
        </is>
      </c>
    </row>
    <row r="24" ht="20" customHeight="1">
      <c r="A24" s="34" t="inlineStr">
        <is>
          <t>Reminder Sent?</t>
        </is>
      </c>
      <c r="B24" s="35" t="inlineStr">
        <is>
          <t>Auto-calculated: shows No if service is Overdue or Due Soon.</t>
        </is>
      </c>
    </row>
    <row r="25" ht="20" customHeight="1">
      <c r="A25" s="32" t="inlineStr">
        <is>
          <t>Notes</t>
        </is>
      </c>
      <c r="B25" s="33" t="inlineStr">
        <is>
          <t>Free-text notes about the customer, boiler condition or special requirements.</t>
        </is>
      </c>
    </row>
    <row r="26" ht="20" customHeight="1">
      <c r="A26" s="36" t="inlineStr"/>
    </row>
    <row r="27" ht="20" customHeight="1">
      <c r="A27" s="17" t="inlineStr">
        <is>
          <t>SHEET 2: Reminder Dashboard</t>
        </is>
      </c>
      <c r="B27" s="31" t="n"/>
    </row>
    <row r="28" ht="20" customHeight="1">
      <c r="A28" s="34" t="inlineStr">
        <is>
          <t>Purpose</t>
        </is>
      </c>
      <c r="B28" s="35" t="inlineStr">
        <is>
          <t>Management overview of the full service schedule with key performance indicators and charts.</t>
        </is>
      </c>
    </row>
    <row r="29" ht="20" customHeight="1">
      <c r="A29" s="32" t="inlineStr">
        <is>
          <t>KPI Cards</t>
        </is>
      </c>
      <c r="B29" s="33" t="inlineStr">
        <is>
          <t>Six headline figures: total customers, overdue, due soon, average cost, total revenue, reminders not sent.</t>
        </is>
      </c>
    </row>
    <row r="30" ht="20" customHeight="1">
      <c r="A30" s="34" t="inlineStr">
        <is>
          <t>Town Breakdown</t>
        </is>
      </c>
      <c r="B30" s="35" t="inlineStr">
        <is>
          <t>Count of boilers per town/city. Feeds the bar chart on this sheet.</t>
        </is>
      </c>
    </row>
    <row r="31" ht="20" customHeight="1">
      <c r="A31" s="32" t="inlineStr">
        <is>
          <t>Engineer Breakdown</t>
        </is>
      </c>
      <c r="B31" s="33" t="inlineStr">
        <is>
          <t>Count of boilers assigned to each service engineer.</t>
        </is>
      </c>
    </row>
    <row r="32" ht="20" customHeight="1">
      <c r="A32" s="34" t="inlineStr">
        <is>
          <t>Status Breakdown</t>
        </is>
      </c>
      <c r="B32" s="35" t="inlineStr">
        <is>
          <t>Count of Overdue, Due Soon, and OK records. Feeds the pie chart.</t>
        </is>
      </c>
    </row>
    <row r="33" ht="20" customHeight="1">
      <c r="A33" s="32" t="inlineStr">
        <is>
          <t>Charts</t>
        </is>
      </c>
      <c r="B33" s="33" t="inlineStr">
        <is>
          <t>Bar chart by town, pie chart by reminder status, column chart by engineer. All auto-update.</t>
        </is>
      </c>
    </row>
    <row r="34" ht="20" customHeight="1">
      <c r="A34" s="36" t="inlineStr"/>
    </row>
    <row r="35" ht="20" customHeight="1">
      <c r="A35" s="17" t="inlineStr">
        <is>
          <t>SHEET 3: Reminder Log</t>
        </is>
      </c>
      <c r="B35" s="31" t="n"/>
    </row>
    <row r="36" ht="20" customHeight="1">
      <c r="A36" s="34" t="inlineStr">
        <is>
          <t>Purpose</t>
        </is>
      </c>
      <c r="B36" s="35" t="inlineStr">
        <is>
          <t>Log every customer contact event: initial reminders, follow-ups and outcomes.</t>
        </is>
      </c>
    </row>
    <row r="37" ht="20" customHeight="1">
      <c r="A37" s="32" t="inlineStr">
        <is>
          <t>Log Date</t>
        </is>
      </c>
      <c r="B37" s="33" t="inlineStr">
        <is>
          <t>Date the contact attempt was made. Enter in DD/MM/YYYY format.</t>
        </is>
      </c>
    </row>
    <row r="38" ht="20" customHeight="1">
      <c r="A38" s="34" t="inlineStr">
        <is>
          <t>Reminder Type</t>
        </is>
      </c>
      <c r="B38" s="35" t="inlineStr">
        <is>
          <t>Select from Email, Text, Phone Call, or Letter.</t>
        </is>
      </c>
    </row>
    <row r="39" ht="20" customHeight="1">
      <c r="A39" s="32" t="inlineStr">
        <is>
          <t>Contact Method</t>
        </is>
      </c>
      <c r="B39" s="33" t="inlineStr">
        <is>
          <t>Select from Email, SMS, Phone, or Post.</t>
        </is>
      </c>
    </row>
    <row r="40" ht="20" customHeight="1">
      <c r="A40" s="34" t="inlineStr">
        <is>
          <t>Contact Outcome</t>
        </is>
      </c>
      <c r="B40" s="35" t="inlineStr">
        <is>
          <t>Select from Sent, Delivered, Read, No Answer, Left Voicemail, Booked, Declined.</t>
        </is>
      </c>
    </row>
    <row r="41" ht="20" customHeight="1">
      <c r="A41" s="32" t="inlineStr">
        <is>
          <t>Follow-up Date</t>
        </is>
      </c>
      <c r="B41" s="33" t="inlineStr">
        <is>
          <t>Target date to follow up if no response received.</t>
        </is>
      </c>
    </row>
    <row r="42" ht="20" customHeight="1">
      <c r="A42" s="34" t="inlineStr">
        <is>
          <t>Follow-up Required?</t>
        </is>
      </c>
      <c r="B42" s="35" t="inlineStr">
        <is>
          <t>Auto-calculated: Yes if outcome is No Answer or Left Voicemail.</t>
        </is>
      </c>
    </row>
    <row r="43" ht="20" customHeight="1">
      <c r="A43" s="32" t="inlineStr">
        <is>
          <t>Staff Member</t>
        </is>
      </c>
      <c r="B43" s="33" t="inlineStr">
        <is>
          <t>Name of the member of staff who made the contact.</t>
        </is>
      </c>
    </row>
    <row r="44" ht="20" customHeight="1">
      <c r="A44" s="34" t="inlineStr">
        <is>
          <t>General Tips</t>
        </is>
      </c>
      <c r="B44" s="35" t="inlineStr">
        <is>
          <t>Keep the Reminder Log updated after every customer contact. Review the Dashboard weekly to identify overdue services. The Service Schedule drives all dashboard data — ensure it is kept current.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2026-06-22T06:32:18Z</dcterms:created>
  <dcterms:modified xmlns:dcterms="http://purl.org/dc/terms/" xmlns:xsi="http://www.w3.org/2001/XMLSchema-instance" xsi:type="dcterms:W3CDTF">2026-06-22T06:32:18Z</dcterms:modified>
</cp:coreProperties>
</file>