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p Log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Cost Categorie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£#,##0.00"/>
    <numFmt numFmtId="166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1E293B"/>
      <sz val="18"/>
    </font>
    <font>
      <name val="Calibri"/>
      <b val="1"/>
      <color rgb="0094A3B8"/>
      <sz val="8"/>
    </font>
    <font>
      <name val="Calibri"/>
      <b val="1"/>
      <color rgb="00FFFFFF"/>
      <sz val="15"/>
    </font>
    <font>
      <name val="Calibri"/>
      <b val="1"/>
      <color rgb="0016A34A"/>
      <sz val="10"/>
    </font>
    <font>
      <name val="Calibri"/>
      <b val="1"/>
      <color rgb="001E293B"/>
      <sz val="14"/>
    </font>
    <font>
      <name val="Calibri"/>
      <b val="1"/>
      <color rgb="00FFFFFF"/>
      <sz val="12"/>
    </font>
  </fonts>
  <fills count="12">
    <fill>
      <patternFill/>
    </fill>
    <fill>
      <patternFill patternType="gray125"/>
    </fill>
    <fill>
      <patternFill patternType="solid">
        <fgColor rgb="00E2E8F0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1E3A8A"/>
      </patternFill>
    </fill>
    <fill>
      <patternFill patternType="solid">
        <fgColor rgb="007C2D12"/>
      </patternFill>
    </fill>
    <fill>
      <patternFill patternType="solid">
        <fgColor rgb="0014532D"/>
      </patternFill>
    </fill>
    <fill>
      <patternFill patternType="solid">
        <fgColor rgb="001E3A5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3" fontId="3" fillId="4" borderId="1" applyAlignment="1" pivotButton="0" quotePrefix="0" xfId="0">
      <alignment horizontal="center" vertical="center" wrapText="1"/>
    </xf>
    <xf numFmtId="3" fontId="4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3" fontId="3" fillId="6" borderId="1" applyAlignment="1" pivotButton="0" quotePrefix="0" xfId="0">
      <alignment horizontal="center" vertical="center" wrapText="1"/>
    </xf>
    <xf numFmtId="3" fontId="4" fillId="6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3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5" fillId="11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left" vertical="center" wrapText="1"/>
    </xf>
    <xf numFmtId="0" fontId="7" fillId="9" borderId="1" applyAlignment="1" pivotButton="0" quotePrefix="0" xfId="0">
      <alignment horizontal="left" vertical="center" wrapText="1"/>
    </xf>
    <xf numFmtId="3" fontId="8" fillId="3" borderId="1" applyAlignment="1" pivotButton="0" quotePrefix="0" xfId="0">
      <alignment horizontal="center" vertical="center" wrapText="1"/>
    </xf>
    <xf numFmtId="165" fontId="8" fillId="9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left" vertical="center" wrapText="1"/>
    </xf>
    <xf numFmtId="3" fontId="8" fillId="7" borderId="1" applyAlignment="1" pivotButton="0" quotePrefix="0" xfId="0">
      <alignment horizontal="center" vertical="center" wrapText="1"/>
    </xf>
    <xf numFmtId="165" fontId="8" fillId="3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left" vertical="center" wrapText="1"/>
    </xf>
    <xf numFmtId="0" fontId="7" fillId="10" borderId="1" applyAlignment="1" pivotButton="0" quotePrefix="0" xfId="0">
      <alignment horizontal="left" vertical="center" wrapText="1"/>
    </xf>
    <xf numFmtId="165" fontId="8" fillId="8" borderId="1" applyAlignment="1" pivotButton="0" quotePrefix="0" xfId="0">
      <alignment horizontal="center" vertical="center" wrapText="1"/>
    </xf>
    <xf numFmtId="165" fontId="8" fillId="10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165" fontId="9" fillId="6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 wrapText="1"/>
    </xf>
    <xf numFmtId="165" fontId="9" fillId="4" borderId="1" applyAlignment="1" pivotButton="0" quotePrefix="0" xfId="0">
      <alignment horizontal="right" vertical="center"/>
    </xf>
    <xf numFmtId="3" fontId="9" fillId="4" borderId="1" applyAlignment="1" pivotButton="0" quotePrefix="0" xfId="0">
      <alignment horizontal="right" vertical="center"/>
    </xf>
    <xf numFmtId="3" fontId="9" fillId="6" borderId="1" applyAlignment="1" pivotButton="0" quotePrefix="0" xfId="0">
      <alignment horizontal="right" vertical="center"/>
    </xf>
    <xf numFmtId="49" fontId="9" fillId="4" borderId="1" applyAlignment="1" pivotButton="0" quotePrefix="0" xfId="0">
      <alignment horizontal="right" vertical="center"/>
    </xf>
    <xf numFmtId="0" fontId="10" fillId="2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166" fontId="3" fillId="6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right" vertical="center"/>
    </xf>
    <xf numFmtId="166" fontId="5" fillId="3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11" fillId="11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Trip Cost by Trip (£)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'Trip Log'!N2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solidFill>
                <a:srgbClr val="1E293B"/>
              </a:solidFill>
              <a:prstDash val="solid"/>
            </a:ln>
          </spPr>
          <cat>
            <numRef>
              <f>'Trip Log'!$B$3:$B$12</f>
            </numRef>
          </cat>
          <val>
            <numRef>
              <f>'Trip Log'!$N$3:$N$12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Trip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Cost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Trip Cost Trend (£)</a:t>
            </a:r>
          </a:p>
        </rich>
      </tx>
    </title>
    <plotArea>
      <lineChart>
        <grouping val="standard"/>
        <ser>
          <idx val="0"/>
          <order val="0"/>
          <tx>
            <strRef>
              <f>'Trip Log'!N2</f>
            </strRef>
          </tx>
          <spPr>
            <a:ln xmlns:a="http://schemas.openxmlformats.org/drawingml/2006/main" w="25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'Trip Log'!$B$3:$B$12</f>
            </numRef>
          </cat>
          <val>
            <numRef>
              <f>'Trip Log'!$N$3:$N$12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Trip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Cost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Spend by Cost Category</a:t>
            </a:r>
          </a:p>
        </rich>
      </tx>
    </title>
    <plotArea>
      <pieChart>
        <varyColors val="1"/>
        <ser>
          <idx val="0"/>
          <order val="0"/>
          <tx>
            <strRef>
              <f>'Cost Categories'!B2</f>
            </strRef>
          </tx>
          <spPr>
            <a:ln xmlns:a="http://schemas.openxmlformats.org/drawingml/2006/main">
              <a:prstDash val="solid"/>
            </a:ln>
          </spPr>
          <cat>
            <numRef>
              <f>'Cost Categories'!$A$3:$A$8</f>
            </numRef>
          </cat>
          <val>
            <numRef>
              <f>'Cost Categories'!$B$3:$B$8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Average Spend per Trip by Category (£)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'Cost Categories'!D2</f>
            </strRef>
          </tx>
          <spPr>
            <a:solidFill xmlns:a="http://schemas.openxmlformats.org/drawingml/2006/main">
              <a:srgbClr val="1E3A8A"/>
            </a:solidFill>
            <a:ln xmlns:a="http://schemas.openxmlformats.org/drawingml/2006/main">
              <a:prstDash val="solid"/>
            </a:ln>
          </spPr>
          <cat>
            <numRef>
              <f>'Cost Categories'!$A$3:$A$8</f>
            </numRef>
          </cat>
          <val>
            <numRef>
              <f>'Cost Categories'!$D$3:$D$8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Average Spend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Relationship Type="http://schemas.openxmlformats.org/officeDocument/2006/relationships/chart" Target="/xl/charts/chart4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24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24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10</row>
      <rowOff>0</rowOff>
    </from>
    <ext cx="648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10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22" customWidth="1" min="3" max="3"/>
    <col width="18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2" customWidth="1" min="10" max="10"/>
    <col width="13" customWidth="1" min="11" max="11"/>
    <col width="16" customWidth="1" min="12" max="12"/>
    <col width="11" customWidth="1" min="13" max="13"/>
    <col width="14" customWidth="1" min="14" max="14"/>
    <col width="12" customWidth="1" min="15" max="15"/>
    <col width="12" customWidth="1" min="16" max="16"/>
    <col width="13" customWidth="1" min="17" max="17"/>
    <col width="24" customWidth="1" min="18" max="18"/>
  </cols>
  <sheetData>
    <row r="1" ht="28" customHeight="1">
      <c r="A1" s="1" t="inlineStr">
        <is>
          <t>Caravan Trip Cost Tracker - 2026</t>
        </is>
      </c>
    </row>
    <row r="2" ht="40" customHeight="1">
      <c r="A2" s="2" t="inlineStr">
        <is>
          <t>Trip Date</t>
        </is>
      </c>
      <c r="B2" s="2" t="inlineStr">
        <is>
          <t>Trip Name</t>
        </is>
      </c>
      <c r="C2" s="2" t="inlineStr">
        <is>
          <t>Destination</t>
        </is>
      </c>
      <c r="D2" s="2" t="inlineStr">
        <is>
          <t>Region</t>
        </is>
      </c>
      <c r="E2" s="2" t="inlineStr">
        <is>
          <t>Start
Odometer</t>
        </is>
      </c>
      <c r="F2" s="2" t="inlineStr">
        <is>
          <t>End
Odometer</t>
        </is>
      </c>
      <c r="G2" s="2" t="inlineStr">
        <is>
          <t>Miles
Travelled</t>
        </is>
      </c>
      <c r="H2" s="2" t="inlineStr">
        <is>
          <t>Towing
Fuel (£)</t>
        </is>
      </c>
      <c r="I2" s="2" t="inlineStr">
        <is>
          <t>Site
Fees (£)</t>
        </is>
      </c>
      <c r="J2" s="2" t="inlineStr">
        <is>
          <t>Tolls /
Ferries (£)</t>
        </is>
      </c>
      <c r="K2" s="2" t="inlineStr">
        <is>
          <t>Food &amp;
Supplies (£)</t>
        </is>
      </c>
      <c r="L2" s="2" t="inlineStr">
        <is>
          <t>Maintenance /
Repairs (£)</t>
        </is>
      </c>
      <c r="M2" s="2" t="inlineStr">
        <is>
          <t>Other
Costs (£)</t>
        </is>
      </c>
      <c r="N2" s="2" t="inlineStr">
        <is>
          <t>Total Trip
Cost (£)</t>
        </is>
      </c>
      <c r="O2" s="2" t="inlineStr">
        <is>
          <t>Cost per
Mile (£)</t>
        </is>
      </c>
      <c r="P2" s="2" t="inlineStr">
        <is>
          <t>Trip Type</t>
        </is>
      </c>
      <c r="Q2" s="2" t="inlineStr">
        <is>
          <t>Reimbursable?</t>
        </is>
      </c>
      <c r="R2" s="2" t="inlineStr">
        <is>
          <t>Notes</t>
        </is>
      </c>
    </row>
    <row r="3" ht="18" customHeight="1">
      <c r="A3" s="3" t="inlineStr">
        <is>
          <t>12/04/2026</t>
        </is>
      </c>
      <c r="B3" s="4" t="inlineStr">
        <is>
          <t>Lake District Weekend</t>
        </is>
      </c>
      <c r="C3" s="4" t="inlineStr">
        <is>
          <t>Keswick</t>
        </is>
      </c>
      <c r="D3" s="4" t="inlineStr">
        <is>
          <t>North West</t>
        </is>
      </c>
      <c r="E3" s="5" t="n">
        <v>42350</v>
      </c>
      <c r="F3" s="5" t="n">
        <v>42541</v>
      </c>
      <c r="G3" s="6">
        <f>F3-E3</f>
        <v/>
      </c>
      <c r="H3" s="7" t="n">
        <v>68.5</v>
      </c>
      <c r="I3" s="7" t="n">
        <v>35</v>
      </c>
      <c r="J3" s="7" t="n">
        <v>22</v>
      </c>
      <c r="K3" s="7" t="n">
        <v>85</v>
      </c>
      <c r="L3" s="7" t="n">
        <v>0</v>
      </c>
      <c r="M3" s="7" t="n">
        <v>18</v>
      </c>
      <c r="N3" s="8">
        <f>SUM(H3:M3)</f>
        <v/>
      </c>
      <c r="O3" s="8">
        <f>IFERROR(IF(G3&gt;0,N3/G3,0),0)</f>
        <v/>
      </c>
      <c r="P3" s="4" t="inlineStr">
        <is>
          <t>Leisure</t>
        </is>
      </c>
      <c r="Q3" s="9">
        <f>IF(P3="Business","Yes","No")</f>
        <v/>
      </c>
      <c r="R3" s="4" t="inlineStr">
        <is>
          <t>Great views, arrived late</t>
        </is>
      </c>
    </row>
    <row r="4" ht="18" customHeight="1">
      <c r="A4" s="10" t="inlineStr">
        <is>
          <t>26/04/2026</t>
        </is>
      </c>
      <c r="B4" s="11" t="inlineStr">
        <is>
          <t>North Wales Getaway</t>
        </is>
      </c>
      <c r="C4" s="11" t="inlineStr">
        <is>
          <t>Conwy</t>
        </is>
      </c>
      <c r="D4" s="11" t="inlineStr">
        <is>
          <t>Wales</t>
        </is>
      </c>
      <c r="E4" s="12" t="n">
        <v>42541</v>
      </c>
      <c r="F4" s="12" t="n">
        <v>42741</v>
      </c>
      <c r="G4" s="13">
        <f>F4-E4</f>
        <v/>
      </c>
      <c r="H4" s="7" t="n">
        <v>72</v>
      </c>
      <c r="I4" s="7" t="n">
        <v>38</v>
      </c>
      <c r="J4" s="7" t="n">
        <v>0</v>
      </c>
      <c r="K4" s="7" t="n">
        <v>55</v>
      </c>
      <c r="L4" s="7" t="n">
        <v>0</v>
      </c>
      <c r="M4" s="7" t="n">
        <v>22</v>
      </c>
      <c r="N4" s="14">
        <f>SUM(H4:M4)</f>
        <v/>
      </c>
      <c r="O4" s="14">
        <f>IFERROR(IF(G4&gt;0,N4/G4,0),0)</f>
        <v/>
      </c>
      <c r="P4" s="11" t="inlineStr">
        <is>
          <t>Leisure</t>
        </is>
      </c>
      <c r="Q4" s="15">
        <f>IF(P4="Business","Yes","No")</f>
        <v/>
      </c>
      <c r="R4" s="11" t="inlineStr">
        <is>
          <t>Visited Conwy Castle</t>
        </is>
      </c>
    </row>
    <row r="5" ht="18" customHeight="1">
      <c r="A5" s="3" t="inlineStr">
        <is>
          <t>10/05/2026</t>
        </is>
      </c>
      <c r="B5" s="4" t="inlineStr">
        <is>
          <t>Cornwall Coast Run</t>
        </is>
      </c>
      <c r="C5" s="4" t="inlineStr">
        <is>
          <t>St Ives</t>
        </is>
      </c>
      <c r="D5" s="4" t="inlineStr">
        <is>
          <t>South West</t>
        </is>
      </c>
      <c r="E5" s="5" t="n">
        <v>42741</v>
      </c>
      <c r="F5" s="5" t="n">
        <v>43091</v>
      </c>
      <c r="G5" s="6">
        <f>F5-E5</f>
        <v/>
      </c>
      <c r="H5" s="7" t="n">
        <v>95</v>
      </c>
      <c r="I5" s="7" t="n">
        <v>42</v>
      </c>
      <c r="J5" s="7" t="n">
        <v>18.5</v>
      </c>
      <c r="K5" s="7" t="n">
        <v>75</v>
      </c>
      <c r="L5" s="7" t="n">
        <v>85</v>
      </c>
      <c r="M5" s="7" t="n">
        <v>15</v>
      </c>
      <c r="N5" s="8">
        <f>SUM(H5:M5)</f>
        <v/>
      </c>
      <c r="O5" s="8">
        <f>IFERROR(IF(G5&gt;0,N5/G5,0),0)</f>
        <v/>
      </c>
      <c r="P5" s="4" t="inlineStr">
        <is>
          <t>Leisure</t>
        </is>
      </c>
      <c r="Q5" s="9">
        <f>IF(P5="Business","Yes","No")</f>
        <v/>
      </c>
      <c r="R5" s="4" t="inlineStr">
        <is>
          <t>Tolls on A30 diversion</t>
        </is>
      </c>
    </row>
    <row r="6" ht="18" customHeight="1">
      <c r="A6" s="10" t="inlineStr">
        <is>
          <t>24/05/2026</t>
        </is>
      </c>
      <c r="B6" s="11" t="inlineStr">
        <is>
          <t>Yorkshire Dales Tour</t>
        </is>
      </c>
      <c r="C6" s="11" t="inlineStr">
        <is>
          <t>Grassington</t>
        </is>
      </c>
      <c r="D6" s="11" t="inlineStr">
        <is>
          <t>Yorkshire</t>
        </is>
      </c>
      <c r="E6" s="12" t="n">
        <v>43091</v>
      </c>
      <c r="F6" s="12" t="n">
        <v>43291</v>
      </c>
      <c r="G6" s="13">
        <f>F6-E6</f>
        <v/>
      </c>
      <c r="H6" s="7" t="n">
        <v>58</v>
      </c>
      <c r="I6" s="7" t="n">
        <v>28</v>
      </c>
      <c r="J6" s="7" t="n">
        <v>0</v>
      </c>
      <c r="K6" s="7" t="n">
        <v>40</v>
      </c>
      <c r="L6" s="7" t="n">
        <v>0</v>
      </c>
      <c r="M6" s="7" t="n">
        <v>12</v>
      </c>
      <c r="N6" s="14">
        <f>SUM(H6:M6)</f>
        <v/>
      </c>
      <c r="O6" s="14">
        <f>IFERROR(IF(G6&gt;0,N6/G6,0),0)</f>
        <v/>
      </c>
      <c r="P6" s="11" t="inlineStr">
        <is>
          <t>Business</t>
        </is>
      </c>
      <c r="Q6" s="15">
        <f>IF(P6="Business","Yes","No")</f>
        <v/>
      </c>
      <c r="R6" s="11" t="inlineStr">
        <is>
          <t>Client site visit</t>
        </is>
      </c>
    </row>
    <row r="7" ht="18" customHeight="1">
      <c r="A7" s="3" t="inlineStr">
        <is>
          <t>07/06/2026</t>
        </is>
      </c>
      <c r="B7" s="4" t="inlineStr">
        <is>
          <t>Peak District Break</t>
        </is>
      </c>
      <c r="C7" s="4" t="inlineStr">
        <is>
          <t>Bakewell</t>
        </is>
      </c>
      <c r="D7" s="4" t="inlineStr">
        <is>
          <t>East Midlands</t>
        </is>
      </c>
      <c r="E7" s="5" t="n">
        <v>43291</v>
      </c>
      <c r="F7" s="5" t="n">
        <v>43461</v>
      </c>
      <c r="G7" s="6">
        <f>F7-E7</f>
        <v/>
      </c>
      <c r="H7" s="7" t="n">
        <v>55</v>
      </c>
      <c r="I7" s="7" t="n">
        <v>25</v>
      </c>
      <c r="J7" s="7" t="n">
        <v>0</v>
      </c>
      <c r="K7" s="7" t="n">
        <v>30</v>
      </c>
      <c r="L7" s="7" t="n">
        <v>0</v>
      </c>
      <c r="M7" s="7" t="n">
        <v>20</v>
      </c>
      <c r="N7" s="8">
        <f>SUM(H7:M7)</f>
        <v/>
      </c>
      <c r="O7" s="8">
        <f>IFERROR(IF(G7&gt;0,N7/G7,0),0)</f>
        <v/>
      </c>
      <c r="P7" s="4" t="inlineStr">
        <is>
          <t>Leisure</t>
        </is>
      </c>
      <c r="Q7" s="9">
        <f>IF(P7="Business","Yes","No")</f>
        <v/>
      </c>
      <c r="R7" s="4" t="inlineStr">
        <is>
          <t>Bakewell pudding stop</t>
        </is>
      </c>
    </row>
    <row r="8" ht="18" customHeight="1">
      <c r="A8" s="10" t="inlineStr">
        <is>
          <t>21/06/2026</t>
        </is>
      </c>
      <c r="B8" s="11" t="inlineStr">
        <is>
          <t>Scottish Borders Trip</t>
        </is>
      </c>
      <c r="C8" s="11" t="inlineStr">
        <is>
          <t>Melrose</t>
        </is>
      </c>
      <c r="D8" s="11" t="inlineStr">
        <is>
          <t>Scotland</t>
        </is>
      </c>
      <c r="E8" s="12" t="n">
        <v>43461</v>
      </c>
      <c r="F8" s="12" t="n">
        <v>43821</v>
      </c>
      <c r="G8" s="13">
        <f>F8-E8</f>
        <v/>
      </c>
      <c r="H8" s="7" t="n">
        <v>110</v>
      </c>
      <c r="I8" s="7" t="n">
        <v>38</v>
      </c>
      <c r="J8" s="7" t="n">
        <v>22</v>
      </c>
      <c r="K8" s="7" t="n">
        <v>65</v>
      </c>
      <c r="L8" s="7" t="n">
        <v>120</v>
      </c>
      <c r="M8" s="7" t="n">
        <v>30</v>
      </c>
      <c r="N8" s="14">
        <f>SUM(H8:M8)</f>
        <v/>
      </c>
      <c r="O8" s="14">
        <f>IFERROR(IF(G8&gt;0,N8/G8,0),0)</f>
        <v/>
      </c>
      <c r="P8" s="11" t="inlineStr">
        <is>
          <t>Business</t>
        </is>
      </c>
      <c r="Q8" s="15">
        <f>IF(P8="Business","Yes","No")</f>
        <v/>
      </c>
      <c r="R8" s="11" t="inlineStr">
        <is>
          <t>Conference attendance</t>
        </is>
      </c>
    </row>
    <row r="9" ht="18" customHeight="1">
      <c r="A9" s="3" t="inlineStr">
        <is>
          <t>05/07/2026</t>
        </is>
      </c>
      <c r="B9" s="4" t="inlineStr">
        <is>
          <t>Norfolk Broads Cruise</t>
        </is>
      </c>
      <c r="C9" s="4" t="inlineStr">
        <is>
          <t>Wroxham</t>
        </is>
      </c>
      <c r="D9" s="4" t="inlineStr">
        <is>
          <t>East of England</t>
        </is>
      </c>
      <c r="E9" s="5" t="n">
        <v>43821</v>
      </c>
      <c r="F9" s="5" t="n">
        <v>43991</v>
      </c>
      <c r="G9" s="6">
        <f>F9-E9</f>
        <v/>
      </c>
      <c r="H9" s="7" t="n">
        <v>52</v>
      </c>
      <c r="I9" s="7" t="n">
        <v>32</v>
      </c>
      <c r="J9" s="7" t="n">
        <v>0</v>
      </c>
      <c r="K9" s="7" t="n">
        <v>28</v>
      </c>
      <c r="L9" s="7" t="n">
        <v>0</v>
      </c>
      <c r="M9" s="7" t="n">
        <v>35</v>
      </c>
      <c r="N9" s="8">
        <f>SUM(H9:M9)</f>
        <v/>
      </c>
      <c r="O9" s="8">
        <f>IFERROR(IF(G9&gt;0,N9/G9,0),0)</f>
        <v/>
      </c>
      <c r="P9" s="4" t="inlineStr">
        <is>
          <t>Leisure</t>
        </is>
      </c>
      <c r="Q9" s="9">
        <f>IF(P9="Business","Yes","No")</f>
        <v/>
      </c>
      <c r="R9" s="4" t="inlineStr">
        <is>
          <t>Boat hire extra</t>
        </is>
      </c>
    </row>
    <row r="10" ht="18" customHeight="1">
      <c r="A10" s="10" t="inlineStr">
        <is>
          <t>19/07/2026</t>
        </is>
      </c>
      <c r="B10" s="11" t="inlineStr">
        <is>
          <t>Devon Summer Hols</t>
        </is>
      </c>
      <c r="C10" s="11" t="inlineStr">
        <is>
          <t>Exmouth</t>
        </is>
      </c>
      <c r="D10" s="11" t="inlineStr">
        <is>
          <t>South West</t>
        </is>
      </c>
      <c r="E10" s="12" t="n">
        <v>43991</v>
      </c>
      <c r="F10" s="12" t="n">
        <v>44221</v>
      </c>
      <c r="G10" s="13">
        <f>F10-E10</f>
        <v/>
      </c>
      <c r="H10" s="7" t="n">
        <v>78</v>
      </c>
      <c r="I10" s="7" t="n">
        <v>40</v>
      </c>
      <c r="J10" s="7" t="n">
        <v>12</v>
      </c>
      <c r="K10" s="7" t="n">
        <v>60</v>
      </c>
      <c r="L10" s="7" t="n">
        <v>45</v>
      </c>
      <c r="M10" s="7" t="n">
        <v>25</v>
      </c>
      <c r="N10" s="14">
        <f>SUM(H10:M10)</f>
        <v/>
      </c>
      <c r="O10" s="14">
        <f>IFERROR(IF(G10&gt;0,N10/G10,0),0)</f>
        <v/>
      </c>
      <c r="P10" s="11" t="inlineStr">
        <is>
          <t>Leisure</t>
        </is>
      </c>
      <c r="Q10" s="15">
        <f>IF(P10="Business","Yes","No")</f>
        <v/>
      </c>
      <c r="R10" s="11" t="inlineStr">
        <is>
          <t>Busy site – pre-book</t>
        </is>
      </c>
    </row>
    <row r="11" ht="18" customHeight="1">
      <c r="A11" s="3" t="inlineStr">
        <is>
          <t>02/08/2026</t>
        </is>
      </c>
      <c r="B11" s="4" t="inlineStr">
        <is>
          <t>Snowdonia Adventure</t>
        </is>
      </c>
      <c r="C11" s="4" t="inlineStr">
        <is>
          <t>Betws-y-Coed</t>
        </is>
      </c>
      <c r="D11" s="4" t="inlineStr">
        <is>
          <t>Wales</t>
        </is>
      </c>
      <c r="E11" s="5" t="n">
        <v>44221</v>
      </c>
      <c r="F11" s="5" t="n">
        <v>44421</v>
      </c>
      <c r="G11" s="6">
        <f>F11-E11</f>
        <v/>
      </c>
      <c r="H11" s="7" t="n">
        <v>65</v>
      </c>
      <c r="I11" s="7" t="n">
        <v>35</v>
      </c>
      <c r="J11" s="7" t="n">
        <v>8</v>
      </c>
      <c r="K11" s="7" t="n">
        <v>45</v>
      </c>
      <c r="L11" s="7" t="n">
        <v>0</v>
      </c>
      <c r="M11" s="7" t="n">
        <v>18</v>
      </c>
      <c r="N11" s="8">
        <f>SUM(H11:M11)</f>
        <v/>
      </c>
      <c r="O11" s="8">
        <f>IFERROR(IF(G11&gt;0,N11/G11,0),0)</f>
        <v/>
      </c>
      <c r="P11" s="4" t="inlineStr">
        <is>
          <t>Leisure</t>
        </is>
      </c>
      <c r="Q11" s="9">
        <f>IF(P11="Business","Yes","No")</f>
        <v/>
      </c>
      <c r="R11" s="4" t="inlineStr">
        <is>
          <t>Mountain road – slow</t>
        </is>
      </c>
    </row>
    <row r="12" ht="18" customHeight="1">
      <c r="A12" s="10" t="inlineStr">
        <is>
          <t>16/08/2026</t>
        </is>
      </c>
      <c r="B12" s="11" t="inlineStr">
        <is>
          <t>Cotswolds Charm</t>
        </is>
      </c>
      <c r="C12" s="11" t="inlineStr">
        <is>
          <t>Bourton-on-the-Water</t>
        </is>
      </c>
      <c r="D12" s="11" t="inlineStr">
        <is>
          <t>South West</t>
        </is>
      </c>
      <c r="E12" s="12" t="n">
        <v>44421</v>
      </c>
      <c r="F12" s="12" t="n">
        <v>44581</v>
      </c>
      <c r="G12" s="13">
        <f>F12-E12</f>
        <v/>
      </c>
      <c r="H12" s="7" t="n">
        <v>48</v>
      </c>
      <c r="I12" s="7" t="n">
        <v>30</v>
      </c>
      <c r="J12" s="7" t="n">
        <v>0</v>
      </c>
      <c r="K12" s="7" t="n">
        <v>35</v>
      </c>
      <c r="L12" s="7" t="n">
        <v>0</v>
      </c>
      <c r="M12" s="7" t="n">
        <v>14</v>
      </c>
      <c r="N12" s="14">
        <f>SUM(H12:M12)</f>
        <v/>
      </c>
      <c r="O12" s="14">
        <f>IFERROR(IF(G12&gt;0,N12/G12,0),0)</f>
        <v/>
      </c>
      <c r="P12" s="11" t="inlineStr">
        <is>
          <t>Leisure</t>
        </is>
      </c>
      <c r="Q12" s="15">
        <f>IF(P12="Business","Yes","No")</f>
        <v/>
      </c>
      <c r="R12" s="11" t="inlineStr">
        <is>
          <t>Picturesque village</t>
        </is>
      </c>
    </row>
    <row r="13" ht="20" customHeight="1">
      <c r="A13" s="16" t="inlineStr">
        <is>
          <t>TOTALS</t>
        </is>
      </c>
      <c r="B13" s="17" t="n"/>
      <c r="C13" s="17" t="n"/>
      <c r="D13" s="17" t="n"/>
      <c r="E13" s="17" t="n"/>
      <c r="F13" s="17" t="n"/>
      <c r="G13" s="18">
        <f>SUM(G3:G12)</f>
        <v/>
      </c>
      <c r="H13" s="19">
        <f>SUM(H3:H12)</f>
        <v/>
      </c>
      <c r="I13" s="19">
        <f>SUM(I3:I12)</f>
        <v/>
      </c>
      <c r="J13" s="19">
        <f>SUM(J3:J12)</f>
        <v/>
      </c>
      <c r="K13" s="19">
        <f>SUM(K3:K12)</f>
        <v/>
      </c>
      <c r="L13" s="19">
        <f>SUM(L3:L12)</f>
        <v/>
      </c>
      <c r="M13" s="19">
        <f>SUM(M3:M12)</f>
        <v/>
      </c>
      <c r="N13" s="19">
        <f>SUM(N3:N12)</f>
        <v/>
      </c>
      <c r="O13" s="17" t="n"/>
      <c r="P13" s="17" t="n"/>
      <c r="Q13" s="17" t="n"/>
      <c r="R13" s="17" t="n"/>
    </row>
  </sheetData>
  <mergeCells count="1">
    <mergeCell ref="A1:R1"/>
  </mergeCells>
  <conditionalFormatting sqref="N3:N12">
    <cfRule type="expression" priority="1" dxfId="0" stopIfTrue="0">
      <formula>N3&gt;300</formula>
    </cfRule>
    <cfRule type="expression" priority="3" dxfId="1" stopIfTrue="0">
      <formula>N3&lt;150</formula>
    </cfRule>
  </conditionalFormatting>
  <conditionalFormatting sqref="G3:G12">
    <cfRule type="expression" priority="2" dxfId="0" stopIfTrue="0">
      <formula>G3&lt;=0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4"/>
  <sheetViews>
    <sheetView showGridLines="0"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" customWidth="1" min="1" max="1"/>
    <col width="22" customWidth="1" min="2" max="2"/>
    <col width="26" customWidth="1" min="3" max="3"/>
    <col width="22" customWidth="1" min="4" max="4"/>
    <col width="3" customWidth="1" min="5" max="5"/>
    <col width="22" customWidth="1" min="6" max="6"/>
    <col width="26" customWidth="1" min="7" max="7"/>
    <col width="3" customWidth="1" min="8" max="8"/>
  </cols>
  <sheetData>
    <row r="1" ht="10" customHeight="1"/>
    <row r="2" ht="38" customHeight="1">
      <c r="B2" s="20" t="inlineStr">
        <is>
          <t>CARAVAN TRIP COST TRACKER — SUMMARY DASHBOARD 2026</t>
        </is>
      </c>
      <c r="C2" s="51" t="n"/>
      <c r="D2" s="51" t="n"/>
      <c r="E2" s="51" t="n"/>
      <c r="F2" s="51" t="n"/>
      <c r="G2" s="52" t="n"/>
    </row>
    <row r="3"/>
    <row r="4" ht="22" customHeight="1">
      <c r="B4" s="21" t="inlineStr">
        <is>
          <t>KEY PERFORMANCE INDICATORS</t>
        </is>
      </c>
      <c r="C4" s="51" t="n"/>
      <c r="D4" s="51" t="n"/>
      <c r="E4" s="51" t="n"/>
      <c r="F4" s="51" t="n"/>
      <c r="G4" s="52" t="n"/>
    </row>
    <row r="5" ht="16" customHeight="1">
      <c r="B5" s="22" t="inlineStr">
        <is>
          <t>TOTAL TRIPS</t>
        </is>
      </c>
      <c r="C5" s="23" t="inlineStr">
        <is>
          <t>TOTAL SPEND (£)</t>
        </is>
      </c>
    </row>
    <row r="6" ht="30" customHeight="1">
      <c r="B6" s="24">
        <f>COUNTA('Trip Log'!B3:B12)</f>
        <v/>
      </c>
      <c r="C6" s="25">
        <f>'Trip Log'!N13</f>
        <v/>
      </c>
    </row>
    <row r="7"/>
    <row r="8" ht="16" customHeight="1">
      <c r="B8" s="26" t="inlineStr">
        <is>
          <t>TOTAL MILES TRAVELLED</t>
        </is>
      </c>
      <c r="C8" s="22" t="inlineStr">
        <is>
          <t>AVG COST PER TRIP (£)</t>
        </is>
      </c>
    </row>
    <row r="9" ht="30" customHeight="1">
      <c r="B9" s="27">
        <f>'Trip Log'!G13</f>
        <v/>
      </c>
      <c r="C9" s="28">
        <f>IFERROR(AVERAGE('Trip Log'!N3:N12),0)</f>
        <v/>
      </c>
    </row>
    <row r="10"/>
    <row r="11" ht="16" customHeight="1">
      <c r="B11" s="29" t="inlineStr">
        <is>
          <t>HIGHEST COST TRIP (£)</t>
        </is>
      </c>
      <c r="C11" s="30" t="inlineStr">
        <is>
          <t>LOWEST COST TRIP (£)</t>
        </is>
      </c>
    </row>
    <row r="12" ht="30" customHeight="1">
      <c r="B12" s="31">
        <f>MAX('Trip Log'!N3:N12)</f>
        <v/>
      </c>
      <c r="C12" s="32">
        <f>MIN('Trip Log'!N3:N12)</f>
        <v/>
      </c>
    </row>
    <row r="13"/>
    <row r="14" ht="22" customHeight="1">
      <c r="B14" s="21" t="inlineStr">
        <is>
          <t>ADDITIONAL METRICS</t>
        </is>
      </c>
      <c r="C14" s="51" t="n"/>
      <c r="D14" s="51" t="n"/>
      <c r="E14" s="51" t="n"/>
      <c r="F14" s="51" t="n"/>
      <c r="G14" s="52" t="n"/>
    </row>
    <row r="15" ht="18" customHeight="1">
      <c r="B15" s="33" t="inlineStr">
        <is>
          <t>Business Trip Total (£)</t>
        </is>
      </c>
      <c r="C15" s="34">
        <f>SUMIF('Trip Log'!P3:P12,"Business",'Trip Log'!N3:N12)</f>
        <v/>
      </c>
    </row>
    <row r="16" ht="18" customHeight="1">
      <c r="B16" s="35" t="inlineStr">
        <is>
          <t>Leisure Trip Total (£)</t>
        </is>
      </c>
      <c r="C16" s="36">
        <f>SUMIF('Trip Log'!P3:P12,"Leisure",'Trip Log'!N3:N12)</f>
        <v/>
      </c>
    </row>
    <row r="17" ht="18" customHeight="1">
      <c r="B17" s="33" t="inlineStr">
        <is>
          <t>Avg Cost per Mile (£)</t>
        </is>
      </c>
      <c r="C17" s="34">
        <f>IFERROR(AVERAGE('Trip Log'!O3:O12),0)</f>
        <v/>
      </c>
    </row>
    <row r="18" ht="18" customHeight="1">
      <c r="B18" s="35" t="inlineStr">
        <is>
          <t>Business Trip Count</t>
        </is>
      </c>
      <c r="C18" s="37">
        <f>COUNTIF('Trip Log'!P3:P12,"Business")</f>
        <v/>
      </c>
    </row>
    <row r="19" ht="18" customHeight="1">
      <c r="B19" s="33" t="inlineStr">
        <is>
          <t>Leisure Trip Count</t>
        </is>
      </c>
      <c r="C19" s="38">
        <f>COUNTIF('Trip Log'!P3:P12,"Leisure")</f>
        <v/>
      </c>
    </row>
    <row r="20" ht="18" customHeight="1">
      <c r="B20" s="35" t="inlineStr">
        <is>
          <t>Trips Over £250</t>
        </is>
      </c>
      <c r="C20" s="37">
        <f>COUNTIF('Trip Log'!N3:N12,"&gt;250")</f>
        <v/>
      </c>
    </row>
    <row r="21" ht="18" customHeight="1">
      <c r="B21" s="33" t="inlineStr">
        <is>
          <t>Reimbursable Trips</t>
        </is>
      </c>
      <c r="C21" s="38">
        <f>COUNTIF('Trip Log'!Q3:Q12,"Yes")</f>
        <v/>
      </c>
    </row>
    <row r="22" ht="18" customHeight="1">
      <c r="B22" s="35" t="inlineStr">
        <is>
          <t>Highest Cost Destination</t>
        </is>
      </c>
      <c r="C22" s="39">
        <f>IFERROR(INDEX('Trip Log'!C3:C12,MATCH(MAX('Trip Log'!N3:N12),'Trip Log'!N3:N12,0)),"")</f>
        <v/>
      </c>
    </row>
    <row r="23"/>
    <row r="24" ht="14" customHeight="1">
      <c r="B24" s="21" t="inlineStr">
        <is>
          <t>TOTAL TRIP COST BY TRIP</t>
        </is>
      </c>
      <c r="C24" s="51" t="n"/>
      <c r="D24" s="51" t="n"/>
      <c r="E24" s="51" t="n"/>
      <c r="F24" s="51" t="n"/>
      <c r="G24" s="52" t="n"/>
    </row>
  </sheetData>
  <mergeCells count="4">
    <mergeCell ref="B2:G2"/>
    <mergeCell ref="B4:G4"/>
    <mergeCell ref="B14:G14"/>
    <mergeCell ref="B24:G2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22" customWidth="1" min="3" max="3"/>
    <col width="22" customWidth="1" min="4" max="4"/>
    <col width="14" customWidth="1" min="5" max="5"/>
  </cols>
  <sheetData>
    <row r="1" ht="30" customHeight="1">
      <c r="A1" s="40" t="inlineStr">
        <is>
          <t>Caravan Trip Cost Categories — 2026</t>
        </is>
      </c>
      <c r="B1" s="51" t="n"/>
      <c r="C1" s="51" t="n"/>
      <c r="D1" s="51" t="n"/>
      <c r="E1" s="52" t="n"/>
    </row>
    <row r="2" ht="30" customHeight="1">
      <c r="A2" s="2" t="inlineStr">
        <is>
          <t>Cost Category</t>
        </is>
      </c>
      <c r="B2" s="2" t="inlineStr">
        <is>
          <t>Total Spend (£)</t>
        </is>
      </c>
      <c r="C2" s="2" t="inlineStr">
        <is>
          <t>% of Total Spend</t>
        </is>
      </c>
      <c r="D2" s="2" t="inlineStr">
        <is>
          <t>Avg Spend per Trip (£)</t>
        </is>
      </c>
      <c r="E2" s="2" t="inlineStr">
        <is>
          <t>Trip Count</t>
        </is>
      </c>
    </row>
    <row r="3" ht="18" customHeight="1">
      <c r="A3" s="35" t="inlineStr">
        <is>
          <t>Towing Fuel</t>
        </is>
      </c>
      <c r="B3" s="41">
        <f>'Trip Log'!H13</f>
        <v/>
      </c>
      <c r="C3" s="42">
        <f>IFERROR(B3/B9,0)</f>
        <v/>
      </c>
      <c r="D3" s="41">
        <f>IFERROR(B3/COUNTA('Trip Log'!B3:B12),0)</f>
        <v/>
      </c>
      <c r="E3" s="5">
        <f>COUNTIF('Trip Log'!H3:H12,"&gt;0")</f>
        <v/>
      </c>
    </row>
    <row r="4" ht="18" customHeight="1">
      <c r="A4" s="33" t="inlineStr">
        <is>
          <t>Site Fees</t>
        </is>
      </c>
      <c r="B4" s="43">
        <f>'Trip Log'!I13</f>
        <v/>
      </c>
      <c r="C4" s="44">
        <f>IFERROR(B4/B9,0)</f>
        <v/>
      </c>
      <c r="D4" s="43">
        <f>IFERROR(B4/COUNTA('Trip Log'!B3:B12),0)</f>
        <v/>
      </c>
      <c r="E4" s="12">
        <f>COUNTIF('Trip Log'!I3:I12,"&gt;0")</f>
        <v/>
      </c>
    </row>
    <row r="5" ht="18" customHeight="1">
      <c r="A5" s="35" t="inlineStr">
        <is>
          <t>Tolls / Ferries</t>
        </is>
      </c>
      <c r="B5" s="41">
        <f>'Trip Log'!J13</f>
        <v/>
      </c>
      <c r="C5" s="42">
        <f>IFERROR(B5/B9,0)</f>
        <v/>
      </c>
      <c r="D5" s="41">
        <f>IFERROR(B5/COUNTA('Trip Log'!B3:B12),0)</f>
        <v/>
      </c>
      <c r="E5" s="5">
        <f>COUNTIF('Trip Log'!J3:J12,"&gt;0")</f>
        <v/>
      </c>
    </row>
    <row r="6" ht="18" customHeight="1">
      <c r="A6" s="33" t="inlineStr">
        <is>
          <t>Food &amp; Supplies</t>
        </is>
      </c>
      <c r="B6" s="43">
        <f>'Trip Log'!K13</f>
        <v/>
      </c>
      <c r="C6" s="44">
        <f>IFERROR(B6/B9,0)</f>
        <v/>
      </c>
      <c r="D6" s="43">
        <f>IFERROR(B6/COUNTA('Trip Log'!B3:B12),0)</f>
        <v/>
      </c>
      <c r="E6" s="12">
        <f>COUNTIF('Trip Log'!K3:K12,"&gt;0")</f>
        <v/>
      </c>
    </row>
    <row r="7" ht="18" customHeight="1">
      <c r="A7" s="35" t="inlineStr">
        <is>
          <t>Maintenance / Repairs</t>
        </is>
      </c>
      <c r="B7" s="41">
        <f>'Trip Log'!L13</f>
        <v/>
      </c>
      <c r="C7" s="42">
        <f>IFERROR(B7/B9,0)</f>
        <v/>
      </c>
      <c r="D7" s="41">
        <f>IFERROR(B7/COUNTA('Trip Log'!B3:B12),0)</f>
        <v/>
      </c>
      <c r="E7" s="5">
        <f>COUNTIF('Trip Log'!L3:L12,"&gt;0")</f>
        <v/>
      </c>
    </row>
    <row r="8" ht="18" customHeight="1">
      <c r="A8" s="33" t="inlineStr">
        <is>
          <t>Other Costs</t>
        </is>
      </c>
      <c r="B8" s="43">
        <f>'Trip Log'!M13</f>
        <v/>
      </c>
      <c r="C8" s="44">
        <f>IFERROR(B8/B9,0)</f>
        <v/>
      </c>
      <c r="D8" s="43">
        <f>IFERROR(B8/COUNTA('Trip Log'!B3:B12),0)</f>
        <v/>
      </c>
      <c r="E8" s="12">
        <f>COUNTIF('Trip Log'!M3:M12,"&gt;0")</f>
        <v/>
      </c>
    </row>
    <row r="9" ht="20" customHeight="1">
      <c r="A9" s="16" t="inlineStr">
        <is>
          <t>GRAND TOTAL</t>
        </is>
      </c>
      <c r="B9" s="45">
        <f>SUM(B3:B8)</f>
        <v/>
      </c>
      <c r="C9" s="46">
        <f>IFERROR(B9/B9,1)</f>
        <v/>
      </c>
      <c r="D9" s="17" t="n"/>
      <c r="E9" s="17" t="n"/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64" customWidth="1" min="3" max="3"/>
    <col width="4" customWidth="1" min="4" max="4"/>
  </cols>
  <sheetData>
    <row r="1" ht="10" customHeight="1"/>
    <row r="2" ht="36" customHeight="1">
      <c r="B2" s="47" t="inlineStr">
        <is>
          <t>Caravan Trip Cost Tracker — User Instructions</t>
        </is>
      </c>
      <c r="C2" s="52" t="n"/>
    </row>
    <row r="3"/>
    <row r="4" ht="24" customHeight="1">
      <c r="B4" s="48" t="inlineStr">
        <is>
          <t>1. GETTING STARTED</t>
        </is>
      </c>
      <c r="C4" s="52" t="n"/>
    </row>
    <row r="5" ht="18" customHeight="1">
      <c r="B5" s="35" t="inlineStr">
        <is>
          <t>Trip Log Sheet</t>
        </is>
      </c>
      <c r="C5" s="49" t="inlineStr">
        <is>
          <t>Open the 'Trip Log' sheet to enter all caravan trip details.</t>
        </is>
      </c>
    </row>
    <row r="6" ht="18" customHeight="1">
      <c r="B6" s="33" t="inlineStr">
        <is>
          <t>Input Cells</t>
        </is>
      </c>
      <c r="C6" s="50" t="inlineStr">
        <is>
          <t>Cells highlighted in pale yellow (£FFFBEB) are for manual data entry. Enter your values here.</t>
        </is>
      </c>
    </row>
    <row r="7" ht="18" customHeight="1">
      <c r="B7" s="35" t="inlineStr">
        <is>
          <t>Formula Cells</t>
        </is>
      </c>
      <c r="C7" s="49" t="inlineStr">
        <is>
          <t>White or shaded cells containing calculations (Miles, Total Cost, Cost per Mile, Reimbursable?) are formula-driven — do NOT overwrite them.</t>
        </is>
      </c>
    </row>
    <row r="8" ht="18" customHeight="1">
      <c r="B8" s="33" t="inlineStr">
        <is>
          <t>Adding New Rows</t>
        </is>
      </c>
      <c r="C8" s="50" t="inlineStr">
        <is>
          <t>Copy an existing data row (rows 3–12) and paste below to add more trips. Adjust formulas to match the new row number.</t>
        </is>
      </c>
    </row>
    <row r="9"/>
    <row r="10" ht="24" customHeight="1">
      <c r="B10" s="48" t="inlineStr">
        <is>
          <t>2. COLUMN-BY-COLUMN GUIDE</t>
        </is>
      </c>
      <c r="C10" s="52" t="n"/>
    </row>
    <row r="11" ht="18" customHeight="1">
      <c r="B11" s="35" t="inlineStr">
        <is>
          <t>Trip Date</t>
        </is>
      </c>
      <c r="C11" s="49" t="inlineStr">
        <is>
          <t>Enter the trip departure date in DD/MM/YYYY format (UK standard).</t>
        </is>
      </c>
    </row>
    <row r="12" ht="18" customHeight="1">
      <c r="B12" s="33" t="inlineStr">
        <is>
          <t>Trip Name</t>
        </is>
      </c>
      <c r="C12" s="50" t="inlineStr">
        <is>
          <t>A short descriptive name for the trip (e.g. 'Lake District Weekend').</t>
        </is>
      </c>
    </row>
    <row r="13" ht="18" customHeight="1">
      <c r="B13" s="35" t="inlineStr">
        <is>
          <t>Destination</t>
        </is>
      </c>
      <c r="C13" s="49" t="inlineStr">
        <is>
          <t>The main town or area visited (e.g. Keswick, St Ives).</t>
        </is>
      </c>
    </row>
    <row r="14" ht="18" customHeight="1">
      <c r="B14" s="33" t="inlineStr">
        <is>
          <t>Region</t>
        </is>
      </c>
      <c r="C14" s="50" t="inlineStr">
        <is>
          <t>The UK region or country (e.g. North West, Wales, Scotland).</t>
        </is>
      </c>
    </row>
    <row r="15" ht="18" customHeight="1">
      <c r="B15" s="35" t="inlineStr">
        <is>
          <t>Start / End Odometer</t>
        </is>
      </c>
      <c r="C15" s="49" t="inlineStr">
        <is>
          <t>Enter your vehicle odometer readings (in miles) at the start and end of the trip.</t>
        </is>
      </c>
    </row>
    <row r="16" ht="18" customHeight="1">
      <c r="B16" s="33" t="inlineStr">
        <is>
          <t>Miles Travelled</t>
        </is>
      </c>
      <c r="C16" s="50" t="inlineStr">
        <is>
          <t>FORMULA: Calculated automatically as End Odometer minus Start Odometer. Do not edit.</t>
        </is>
      </c>
    </row>
    <row r="17" ht="18" customHeight="1">
      <c r="B17" s="35" t="inlineStr">
        <is>
          <t>Towing Fuel (£)</t>
        </is>
      </c>
      <c r="C17" s="49" t="inlineStr">
        <is>
          <t>Enter total fuel costs incurred whilst towing the caravan on this trip.</t>
        </is>
      </c>
    </row>
    <row r="18" ht="18" customHeight="1">
      <c r="B18" s="33" t="inlineStr">
        <is>
          <t>Site Fees (£)</t>
        </is>
      </c>
      <c r="C18" s="50" t="inlineStr">
        <is>
          <t>Enter caravan site / campsite fees paid for the trip.</t>
        </is>
      </c>
    </row>
    <row r="19" ht="18" customHeight="1">
      <c r="B19" s="35" t="inlineStr">
        <is>
          <t>Tolls / Ferries (£)</t>
        </is>
      </c>
      <c r="C19" s="49" t="inlineStr">
        <is>
          <t>Enter any toll road, bridge, or ferry charges paid.</t>
        </is>
      </c>
    </row>
    <row r="20" ht="18" customHeight="1">
      <c r="B20" s="33" t="inlineStr">
        <is>
          <t>Food &amp; Supplies (£)</t>
        </is>
      </c>
      <c r="C20" s="50" t="inlineStr">
        <is>
          <t>Enter food shopping, takeaways, and consumable supplies for the trip.</t>
        </is>
      </c>
    </row>
    <row r="21" ht="18" customHeight="1">
      <c r="B21" s="35" t="inlineStr">
        <is>
          <t>Maintenance / Repairs</t>
        </is>
      </c>
      <c r="C21" s="49" t="inlineStr">
        <is>
          <t>Enter any caravan or vehicle maintenance, servicing, or repair costs.</t>
        </is>
      </c>
    </row>
    <row r="22" ht="18" customHeight="1">
      <c r="B22" s="33" t="inlineStr">
        <is>
          <t>Other Costs (£)</t>
        </is>
      </c>
      <c r="C22" s="50" t="inlineStr">
        <is>
          <t>Any other trip-related costs not covered by the above categories.</t>
        </is>
      </c>
    </row>
    <row r="23" ht="18" customHeight="1">
      <c r="B23" s="35" t="inlineStr">
        <is>
          <t>Total Trip Cost (£)</t>
        </is>
      </c>
      <c r="C23" s="49" t="inlineStr">
        <is>
          <t>FORMULA: SUM of all cost columns (Fuel + Site + Tolls + Food + Maintenance + Other).</t>
        </is>
      </c>
    </row>
    <row r="24" ht="18" customHeight="1">
      <c r="B24" s="33" t="inlineStr">
        <is>
          <t>Cost per Mile (£)</t>
        </is>
      </c>
      <c r="C24" s="50" t="inlineStr">
        <is>
          <t>FORMULA: Total Trip Cost divided by Miles Travelled. Shows 0 if mileage is zero.</t>
        </is>
      </c>
    </row>
    <row r="25" ht="18" customHeight="1">
      <c r="B25" s="35" t="inlineStr">
        <is>
          <t>Trip Type</t>
        </is>
      </c>
      <c r="C25" s="49" t="inlineStr">
        <is>
          <t>Enter 'Leisure' or 'Business'. This drives the Reimbursable? column automatically.</t>
        </is>
      </c>
    </row>
    <row r="26" ht="18" customHeight="1">
      <c r="B26" s="33" t="inlineStr">
        <is>
          <t>Reimbursable?</t>
        </is>
      </c>
      <c r="C26" s="50" t="inlineStr">
        <is>
          <t>FORMULA: Automatically shows 'Yes' for Business trips and 'No' for Leisure trips.</t>
        </is>
      </c>
    </row>
    <row r="27" ht="18" customHeight="1">
      <c r="B27" s="35" t="inlineStr">
        <is>
          <t>Notes</t>
        </is>
      </c>
      <c r="C27" s="49" t="inlineStr">
        <is>
          <t>Free text field for any additional comments about the trip.</t>
        </is>
      </c>
    </row>
    <row r="28"/>
    <row r="29" ht="24" customHeight="1">
      <c r="B29" s="48" t="inlineStr">
        <is>
          <t>3. SUMMARY DASHBOARD</t>
        </is>
      </c>
      <c r="C29" s="52" t="n"/>
    </row>
    <row r="30" ht="18" customHeight="1">
      <c r="B30" s="35" t="inlineStr">
        <is>
          <t>KPI Cards</t>
        </is>
      </c>
      <c r="C30" s="49" t="inlineStr">
        <is>
          <t>The dashboard shows key totals: trips, miles, spend, averages, highest/lowest costs.</t>
        </is>
      </c>
    </row>
    <row r="31" ht="18" customHeight="1">
      <c r="B31" s="33" t="inlineStr">
        <is>
          <t>Charts</t>
        </is>
      </c>
      <c r="C31" s="50" t="inlineStr">
        <is>
          <t>The column chart shows total cost per trip. The line chart shows cost trends over time.</t>
        </is>
      </c>
    </row>
    <row r="32" ht="18" customHeight="1">
      <c r="B32" s="35" t="inlineStr">
        <is>
          <t>Spotting Patterns</t>
        </is>
      </c>
      <c r="C32" s="49" t="inlineStr">
        <is>
          <t>Use the dashboard to identify expensive destinations, high fuel use, or trips above budget.</t>
        </is>
      </c>
    </row>
    <row r="33"/>
    <row r="34" ht="24" customHeight="1">
      <c r="B34" s="48" t="inlineStr">
        <is>
          <t>4. COST CATEGORIES SHEET</t>
        </is>
      </c>
      <c r="C34" s="52" t="n"/>
    </row>
    <row r="35" ht="18" customHeight="1">
      <c r="B35" s="35" t="inlineStr">
        <is>
          <t>Category Analysis</t>
        </is>
      </c>
      <c r="C35" s="49" t="inlineStr">
        <is>
          <t>Breaks down total spend by cost type (Fuel, Site Fees, etc.) with percentages and averages.</t>
        </is>
      </c>
    </row>
    <row r="36" ht="18" customHeight="1">
      <c r="B36" s="33" t="inlineStr">
        <is>
          <t>Pie &amp; Bar Charts</t>
        </is>
      </c>
      <c r="C36" s="50" t="inlineStr">
        <is>
          <t>Visual breakdown of where your caravan trip budget is being spent.</t>
        </is>
      </c>
    </row>
    <row r="37"/>
    <row r="38" ht="24" customHeight="1">
      <c r="B38" s="48" t="inlineStr">
        <is>
          <t>5. IMPORTANT REMINDERS</t>
        </is>
      </c>
      <c r="C38" s="52" t="n"/>
    </row>
    <row r="39" ht="18" customHeight="1">
      <c r="B39" s="35" t="inlineStr">
        <is>
          <t>Currency</t>
        </is>
      </c>
      <c r="C39" s="49" t="inlineStr">
        <is>
          <t>All monetary values are in GBP (£). Format: £1,234.56 (comma thousands separator, full-stop decimal).</t>
        </is>
      </c>
    </row>
    <row r="40" ht="18" customHeight="1">
      <c r="B40" s="33" t="inlineStr">
        <is>
          <t>Dates</t>
        </is>
      </c>
      <c r="C40" s="50" t="inlineStr">
        <is>
          <t>Always enter dates in DD/MM/YYYY format. Example: 12/04/2026 for 12th April 2026.</t>
        </is>
      </c>
    </row>
    <row r="41" ht="18" customHeight="1">
      <c r="B41" s="35" t="inlineStr">
        <is>
          <t>Mileage</t>
        </is>
      </c>
      <c r="C41" s="49" t="inlineStr">
        <is>
          <t>Ensure odometer readings are entered in miles. Incorrect readings will produce inaccurate cost-per-mile figures.</t>
        </is>
      </c>
    </row>
    <row r="42" ht="18" customHeight="1">
      <c r="B42" s="33" t="inlineStr">
        <is>
          <t>Conditional Formatting</t>
        </is>
      </c>
      <c r="C42" s="50" t="inlineStr">
        <is>
          <t>Trips costing over £300 are highlighted in red. Trips under £150 are highlighted in green. Zero/negative mileage entries are flagged red.</t>
        </is>
      </c>
    </row>
    <row r="43" ht="18" customHeight="1">
      <c r="B43" s="35" t="inlineStr">
        <is>
          <t>Do Not Delete Rows</t>
        </is>
      </c>
      <c r="C43" s="49" t="inlineStr">
        <is>
          <t>Avoid deleting the Totals row (row 13 on Trip Log) as it feeds the Summary Dashboard and Cost Categories sheets.</t>
        </is>
      </c>
    </row>
  </sheetData>
  <mergeCells count="6">
    <mergeCell ref="B2:C2"/>
    <mergeCell ref="B4:C4"/>
    <mergeCell ref="B10:C10"/>
    <mergeCell ref="B29:C29"/>
    <mergeCell ref="B34:C34"/>
    <mergeCell ref="B38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2026-06-22T06:27:06Z</dcterms:created>
  <dcterms:modified xmlns:dcterms="http://purl.org/dc/terms/" xmlns:xsi="http://www.w3.org/2001/XMLSchema-instance" xsi:type="dcterms:W3CDTF">2026-06-22T06:27:06Z</dcterms:modified>
</cp:coreProperties>
</file>