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S Statements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Contractor Lookup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MMM-YY"/>
    <numFmt numFmtId="165" formatCode="DD/MM/YYYY"/>
    <numFmt numFmtId="166" formatCode="£#,##0.00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16A34A"/>
      <sz val="11"/>
    </font>
    <font>
      <name val="Calibri"/>
      <b val="1"/>
      <color rgb="00C8102E"/>
      <sz val="11"/>
    </font>
    <font>
      <name val="Calibri"/>
      <b val="1"/>
      <color rgb="0016A34A"/>
    </font>
    <font>
      <name val="Calibri"/>
      <b val="1"/>
      <color rgb="00DC2626"/>
    </font>
    <font>
      <name val="Calibri"/>
      <b val="1"/>
      <color rgb="00FFFFFF"/>
      <sz val="13"/>
    </font>
    <font>
      <name val="Calibri"/>
      <b val="1"/>
      <color rgb="0016A34A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166" fontId="2" fillId="4" borderId="1" applyAlignment="1" pivotButton="0" quotePrefix="0" xfId="0">
      <alignment horizontal="right" vertical="center"/>
    </xf>
    <xf numFmtId="10" fontId="2" fillId="4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left" vertical="center"/>
    </xf>
    <xf numFmtId="166" fontId="2" fillId="5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166" fontId="6" fillId="0" borderId="1" applyAlignment="1" pivotButton="0" quotePrefix="0" xfId="0">
      <alignment horizontal="right" vertical="center"/>
    </xf>
    <xf numFmtId="0" fontId="7" fillId="0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166" fontId="5" fillId="5" borderId="1" applyAlignment="1" pivotButton="0" quotePrefix="0" xfId="0">
      <alignment horizontal="right" vertical="center"/>
    </xf>
    <xf numFmtId="0" fontId="8" fillId="0" borderId="1" pivotButton="0" quotePrefix="0" xfId="0"/>
    <xf numFmtId="166" fontId="5" fillId="3" borderId="1" applyAlignment="1" pivotButton="0" quotePrefix="0" xfId="0">
      <alignment horizontal="right" vertical="center"/>
    </xf>
    <xf numFmtId="0" fontId="9" fillId="0" borderId="1" pivotButton="0" quotePrefix="0" xfId="0"/>
    <xf numFmtId="0" fontId="10" fillId="2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11" fillId="3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center" vertical="center"/>
    </xf>
    <xf numFmtId="0" fontId="12" fillId="3" borderId="1" applyAlignment="1" pivotButton="0" quotePrefix="0" xfId="0">
      <alignment horizontal="center" vertical="center"/>
    </xf>
    <xf numFmtId="0" fontId="5" fillId="0" borderId="1" pivotButton="0" quotePrefix="0" xfId="0"/>
    <xf numFmtId="0" fontId="4" fillId="6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left" vertical="center"/>
    </xf>
    <xf numFmtId="166" fontId="2" fillId="4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left" vertical="center"/>
    </xf>
    <xf numFmtId="166" fontId="2" fillId="5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center" vertical="center"/>
    </xf>
    <xf numFmtId="166" fontId="6" fillId="0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166" fontId="5" fillId="3" borderId="1" applyAlignment="1" pivotButton="0" quotePrefix="0" xfId="0">
      <alignment horizontal="right" vertical="center"/>
    </xf>
  </cellXfs>
  <cellStyles count="1">
    <cellStyle name="Normal" xfId="0" builtinId="0" hidden="0"/>
  </cellStyles>
  <dxfs count="1">
    <dxf>
      <font>
        <name val="Calibri"/>
        <color rgb="00DC2626"/>
        <sz val="10"/>
      </font>
      <fill>
        <patternFill patternType="solid">
          <fgColor rgb="00FECAC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vs CIS Deducted vs Net Payable by Tax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 Dashboard'!$A$15:$A$17</f>
            </numRef>
          </cat>
          <val>
            <numRef>
              <f>'Summary Dashboard'!$B$15:$B$17</f>
            </numRef>
          </val>
        </ser>
        <ser>
          <idx val="1"/>
          <order val="1"/>
          <tx>
            <strRef>
              <f>'Summary Dashboard'!C14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'Summary Dashboard'!$A$15:$A$17</f>
            </numRef>
          </cat>
          <val>
            <numRef>
              <f>'Summary Dashboard'!$C$15:$C$17</f>
            </numRef>
          </val>
        </ser>
        <ser>
          <idx val="2"/>
          <order val="2"/>
          <tx>
            <strRef>
              <f>'Summary Dashboard'!D14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'Summary Dashboard'!$A$15:$A$17</f>
            </numRef>
          </cat>
          <val>
            <numRef>
              <f>'Summary Dashboard'!$D$15:$D$17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Tax 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£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Paid vs Unpaid Statements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Dashboard'!E14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Dashboard'!$D$15:$D$16</f>
            </numRef>
          </cat>
          <val>
            <numRef>
              <f>'Summary Dashboard'!$E$15:$E$16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4" customWidth="1" min="3" max="3"/>
    <col width="16" customWidth="1" min="4" max="4"/>
    <col width="22" customWidth="1" min="5" max="5"/>
    <col width="14" customWidth="1" min="6" max="6"/>
    <col width="12" customWidth="1" min="7" max="7"/>
    <col width="14" customWidth="1" min="8" max="8"/>
    <col width="28" customWidth="1" min="9" max="9"/>
    <col width="16" customWidth="1" min="10" max="10"/>
    <col width="14" customWidth="1" min="11" max="11"/>
    <col width="12" customWidth="1" min="12" max="12"/>
    <col width="14" customWidth="1" min="13" max="13"/>
    <col width="16" customWidth="1" min="14" max="14"/>
    <col width="16" customWidth="1" min="15" max="15"/>
    <col width="16" customWidth="1" min="16" max="16"/>
    <col width="16" customWidth="1" min="17" max="17"/>
    <col width="8" customWidth="1" min="18" max="18"/>
    <col width="22" customWidth="1" min="19" max="19"/>
  </cols>
  <sheetData>
    <row r="1" ht="28" customHeight="1">
      <c r="A1" s="1" t="inlineStr">
        <is>
          <t>Statement Ref</t>
        </is>
      </c>
      <c r="B1" s="1" t="inlineStr">
        <is>
          <t>Contractor Name</t>
        </is>
      </c>
      <c r="C1" s="1" t="inlineStr">
        <is>
          <t>Contractor UTR</t>
        </is>
      </c>
      <c r="D1" s="1" t="inlineStr">
        <is>
          <t>Contractor City</t>
        </is>
      </c>
      <c r="E1" s="1" t="inlineStr">
        <is>
          <t>Subcontractor Name</t>
        </is>
      </c>
      <c r="F1" s="1" t="inlineStr">
        <is>
          <t>Subcontractor UTR</t>
        </is>
      </c>
      <c r="G1" s="1" t="inlineStr">
        <is>
          <t>Tax Month</t>
        </is>
      </c>
      <c r="H1" s="1" t="inlineStr">
        <is>
          <t>Statement Date</t>
        </is>
      </c>
      <c r="I1" s="1" t="inlineStr">
        <is>
          <t>Work Description</t>
        </is>
      </c>
      <c r="J1" s="1" t="inlineStr">
        <is>
          <t>Gross Amount £</t>
        </is>
      </c>
      <c r="K1" s="1" t="inlineStr">
        <is>
          <t>Materials £</t>
        </is>
      </c>
      <c r="L1" s="1" t="inlineStr">
        <is>
          <t>VAT Rate %</t>
        </is>
      </c>
      <c r="M1" s="1" t="inlineStr">
        <is>
          <t>VAT £</t>
        </is>
      </c>
      <c r="N1" s="1" t="inlineStr">
        <is>
          <t>CIS Deduction Rate %</t>
        </is>
      </c>
      <c r="O1" s="1" t="inlineStr">
        <is>
          <t>CIS Deduction £</t>
        </is>
      </c>
      <c r="P1" s="1" t="inlineStr">
        <is>
          <t>Net Payable £</t>
        </is>
      </c>
      <c r="Q1" s="1" t="inlineStr">
        <is>
          <t>Payment Due Date</t>
        </is>
      </c>
      <c r="R1" s="1" t="inlineStr">
        <is>
          <t>Paid?</t>
        </is>
      </c>
      <c r="S1" s="1" t="inlineStr">
        <is>
          <t>Notes</t>
        </is>
      </c>
    </row>
    <row r="2">
      <c r="A2" s="2" t="inlineStr">
        <is>
          <t>CIS-2026-001</t>
        </is>
      </c>
      <c r="B2" s="2" t="inlineStr">
        <is>
          <t>Bennett Build Ltd</t>
        </is>
      </c>
      <c r="C2" s="2" t="inlineStr">
        <is>
          <t>1234567890</t>
        </is>
      </c>
      <c r="D2" s="2" t="inlineStr">
        <is>
          <t>Manchester</t>
        </is>
      </c>
      <c r="E2" s="2" t="inlineStr">
        <is>
          <t>Oliver Bennett</t>
        </is>
      </c>
      <c r="F2" s="2" t="inlineStr">
        <is>
          <t>9876543210</t>
        </is>
      </c>
      <c r="G2" s="39" t="n">
        <v>46113</v>
      </c>
      <c r="H2" s="40" t="n">
        <v>46117</v>
      </c>
      <c r="I2" s="5" t="inlineStr">
        <is>
          <t>Plastering Works</t>
        </is>
      </c>
      <c r="J2" s="41" t="n">
        <v>4200</v>
      </c>
      <c r="K2" s="41" t="n">
        <v>350</v>
      </c>
      <c r="L2" s="7" t="n">
        <v>0.2</v>
      </c>
      <c r="M2" s="42">
        <f>J2*L2</f>
        <v/>
      </c>
      <c r="N2" s="7" t="n">
        <v>0.2</v>
      </c>
      <c r="O2" s="42">
        <f>(J2-K2)*N2</f>
        <v/>
      </c>
      <c r="P2" s="42">
        <f>J2+M2-O2</f>
        <v/>
      </c>
      <c r="Q2" s="43">
        <f>H2+30</f>
        <v/>
      </c>
      <c r="R2" s="10" t="inlineStr">
        <is>
          <t>No</t>
        </is>
      </c>
      <c r="S2" s="5" t="inlineStr"/>
    </row>
    <row r="3">
      <c r="A3" s="11" t="inlineStr">
        <is>
          <t>CIS-2026-002</t>
        </is>
      </c>
      <c r="B3" s="11" t="inlineStr">
        <is>
          <t>Hughes Construction</t>
        </is>
      </c>
      <c r="C3" s="11" t="inlineStr">
        <is>
          <t>2345678901</t>
        </is>
      </c>
      <c r="D3" s="11" t="inlineStr">
        <is>
          <t>Leeds</t>
        </is>
      </c>
      <c r="E3" s="11" t="inlineStr">
        <is>
          <t>Amelia Hughes</t>
        </is>
      </c>
      <c r="F3" s="11" t="inlineStr">
        <is>
          <t>8765432109</t>
        </is>
      </c>
      <c r="G3" s="44" t="n">
        <v>46113</v>
      </c>
      <c r="H3" s="45" t="n">
        <v>46120</v>
      </c>
      <c r="I3" s="5" t="inlineStr">
        <is>
          <t>Brickwork</t>
        </is>
      </c>
      <c r="J3" s="41" t="n">
        <v>6800</v>
      </c>
      <c r="K3" s="41" t="n">
        <v>800</v>
      </c>
      <c r="L3" s="7" t="n">
        <v>0.2</v>
      </c>
      <c r="M3" s="46">
        <f>J3*L3</f>
        <v/>
      </c>
      <c r="N3" s="7" t="n">
        <v>0.2</v>
      </c>
      <c r="O3" s="46">
        <f>(J3-K3)*N3</f>
        <v/>
      </c>
      <c r="P3" s="46">
        <f>J3+M3-O3</f>
        <v/>
      </c>
      <c r="Q3" s="47">
        <f>H3+30</f>
        <v/>
      </c>
      <c r="R3" s="16" t="inlineStr">
        <is>
          <t>No</t>
        </is>
      </c>
      <c r="S3" s="5" t="inlineStr"/>
    </row>
    <row r="4">
      <c r="A4" s="2" t="inlineStr">
        <is>
          <t>CIS-2026-003</t>
        </is>
      </c>
      <c r="B4" s="2" t="inlineStr">
        <is>
          <t>Patel Contracts Ltd</t>
        </is>
      </c>
      <c r="C4" s="2" t="inlineStr">
        <is>
          <t>3456789012</t>
        </is>
      </c>
      <c r="D4" s="2" t="inlineStr">
        <is>
          <t>Birmingham</t>
        </is>
      </c>
      <c r="E4" s="2" t="inlineStr">
        <is>
          <t>Harry Patel</t>
        </is>
      </c>
      <c r="F4" s="2" t="inlineStr">
        <is>
          <t>7654321098</t>
        </is>
      </c>
      <c r="G4" s="39" t="n">
        <v>46113</v>
      </c>
      <c r="H4" s="40" t="n">
        <v>46122</v>
      </c>
      <c r="I4" s="5" t="inlineStr">
        <is>
          <t>Roofing Labour</t>
        </is>
      </c>
      <c r="J4" s="41" t="n">
        <v>5500</v>
      </c>
      <c r="K4" s="41" t="n">
        <v>0</v>
      </c>
      <c r="L4" s="7" t="n">
        <v>0.2</v>
      </c>
      <c r="M4" s="42">
        <f>J4*L4</f>
        <v/>
      </c>
      <c r="N4" s="7" t="n">
        <v>0.3</v>
      </c>
      <c r="O4" s="42">
        <f>(J4-K4)*N4</f>
        <v/>
      </c>
      <c r="P4" s="42">
        <f>J4+M4-O4</f>
        <v/>
      </c>
      <c r="Q4" s="43">
        <f>H4+30</f>
        <v/>
      </c>
      <c r="R4" s="10" t="inlineStr">
        <is>
          <t>Yes</t>
        </is>
      </c>
      <c r="S4" s="5" t="inlineStr"/>
    </row>
    <row r="5">
      <c r="A5" s="11" t="inlineStr">
        <is>
          <t>CIS-2026-004</t>
        </is>
      </c>
      <c r="B5" s="11" t="inlineStr">
        <is>
          <t>Clark Developments</t>
        </is>
      </c>
      <c r="C5" s="11" t="inlineStr">
        <is>
          <t>4567890123</t>
        </is>
      </c>
      <c r="D5" s="11" t="inlineStr">
        <is>
          <t>Bristol</t>
        </is>
      </c>
      <c r="E5" s="11" t="inlineStr">
        <is>
          <t>Sophie Clark</t>
        </is>
      </c>
      <c r="F5" s="11" t="inlineStr">
        <is>
          <t>6543210987</t>
        </is>
      </c>
      <c r="G5" s="44" t="n">
        <v>46143</v>
      </c>
      <c r="H5" s="45" t="n">
        <v>46145</v>
      </c>
      <c r="I5" s="5" t="inlineStr">
        <is>
          <t>Joinery Works</t>
        </is>
      </c>
      <c r="J5" s="41" t="n">
        <v>3900</v>
      </c>
      <c r="K5" s="41" t="n">
        <v>620</v>
      </c>
      <c r="L5" s="7" t="n">
        <v>0.2</v>
      </c>
      <c r="M5" s="46">
        <f>J5*L5</f>
        <v/>
      </c>
      <c r="N5" s="7" t="n">
        <v>0.2</v>
      </c>
      <c r="O5" s="46">
        <f>(J5-K5)*N5</f>
        <v/>
      </c>
      <c r="P5" s="46">
        <f>J5+M5-O5</f>
        <v/>
      </c>
      <c r="Q5" s="47">
        <f>H5+30</f>
        <v/>
      </c>
      <c r="R5" s="16" t="inlineStr">
        <is>
          <t>No</t>
        </is>
      </c>
      <c r="S5" s="5" t="inlineStr"/>
    </row>
    <row r="6">
      <c r="A6" s="2" t="inlineStr">
        <is>
          <t>CIS-2026-005</t>
        </is>
      </c>
      <c r="B6" s="2" t="inlineStr">
        <is>
          <t>Wilson Civil Eng</t>
        </is>
      </c>
      <c r="C6" s="2" t="inlineStr">
        <is>
          <t>5678901234</t>
        </is>
      </c>
      <c r="D6" s="2" t="inlineStr">
        <is>
          <t>London</t>
        </is>
      </c>
      <c r="E6" s="2" t="inlineStr">
        <is>
          <t>Jack Wilson</t>
        </is>
      </c>
      <c r="F6" s="2" t="inlineStr">
        <is>
          <t>5432109876</t>
        </is>
      </c>
      <c r="G6" s="39" t="n">
        <v>46143</v>
      </c>
      <c r="H6" s="40" t="n">
        <v>46149</v>
      </c>
      <c r="I6" s="5" t="inlineStr">
        <is>
          <t>Groundworks</t>
        </is>
      </c>
      <c r="J6" s="41" t="n">
        <v>9200</v>
      </c>
      <c r="K6" s="41" t="n">
        <v>1500</v>
      </c>
      <c r="L6" s="7" t="n">
        <v>0.2</v>
      </c>
      <c r="M6" s="42">
        <f>J6*L6</f>
        <v/>
      </c>
      <c r="N6" s="7" t="n">
        <v>0.2</v>
      </c>
      <c r="O6" s="42">
        <f>(J6-K6)*N6</f>
        <v/>
      </c>
      <c r="P6" s="42">
        <f>J6+M6-O6</f>
        <v/>
      </c>
      <c r="Q6" s="43">
        <f>H6+30</f>
        <v/>
      </c>
      <c r="R6" s="10" t="inlineStr">
        <is>
          <t>Yes</t>
        </is>
      </c>
      <c r="S6" s="5" t="inlineStr"/>
    </row>
    <row r="7">
      <c r="A7" s="11" t="inlineStr">
        <is>
          <t>CIS-2026-006</t>
        </is>
      </c>
      <c r="B7" s="11" t="inlineStr">
        <is>
          <t>Scott Interiors Ltd</t>
        </is>
      </c>
      <c r="C7" s="11" t="inlineStr">
        <is>
          <t>6789012345</t>
        </is>
      </c>
      <c r="D7" s="11" t="inlineStr">
        <is>
          <t>Sheffield</t>
        </is>
      </c>
      <c r="E7" s="11" t="inlineStr">
        <is>
          <t>Emily Scott</t>
        </is>
      </c>
      <c r="F7" s="11" t="inlineStr">
        <is>
          <t>4321098765</t>
        </is>
      </c>
      <c r="G7" s="44" t="n">
        <v>46143</v>
      </c>
      <c r="H7" s="45" t="n">
        <v>46154</v>
      </c>
      <c r="I7" s="5" t="inlineStr">
        <is>
          <t>Painting and Decorating</t>
        </is>
      </c>
      <c r="J7" s="41" t="n">
        <v>2800</v>
      </c>
      <c r="K7" s="41" t="n">
        <v>120</v>
      </c>
      <c r="L7" s="7" t="n">
        <v>0.2</v>
      </c>
      <c r="M7" s="46">
        <f>J7*L7</f>
        <v/>
      </c>
      <c r="N7" s="7" t="n">
        <v>0.3</v>
      </c>
      <c r="O7" s="46">
        <f>(J7-K7)*N7</f>
        <v/>
      </c>
      <c r="P7" s="46">
        <f>J7+M7-O7</f>
        <v/>
      </c>
      <c r="Q7" s="47">
        <f>H7+30</f>
        <v/>
      </c>
      <c r="R7" s="16" t="inlineStr">
        <is>
          <t>No</t>
        </is>
      </c>
      <c r="S7" s="5" t="inlineStr"/>
    </row>
    <row r="8">
      <c r="A8" s="2" t="inlineStr">
        <is>
          <t>CIS-2026-007</t>
        </is>
      </c>
      <c r="B8" s="2" t="inlineStr">
        <is>
          <t>Taylor Tiling Co</t>
        </is>
      </c>
      <c r="C8" s="2" t="inlineStr">
        <is>
          <t>7890123456</t>
        </is>
      </c>
      <c r="D8" s="2" t="inlineStr">
        <is>
          <t>Liverpool</t>
        </is>
      </c>
      <c r="E8" s="2" t="inlineStr">
        <is>
          <t>George Taylor</t>
        </is>
      </c>
      <c r="F8" s="2" t="inlineStr">
        <is>
          <t>3210987654</t>
        </is>
      </c>
      <c r="G8" s="39" t="n">
        <v>46174</v>
      </c>
      <c r="H8" s="40" t="n">
        <v>46175</v>
      </c>
      <c r="I8" s="5" t="inlineStr">
        <is>
          <t>Tiling</t>
        </is>
      </c>
      <c r="J8" s="41" t="n">
        <v>4600</v>
      </c>
      <c r="K8" s="41" t="n">
        <v>400</v>
      </c>
      <c r="L8" s="7" t="n">
        <v>0.2</v>
      </c>
      <c r="M8" s="42">
        <f>J8*L8</f>
        <v/>
      </c>
      <c r="N8" s="7" t="n">
        <v>0.2</v>
      </c>
      <c r="O8" s="42">
        <f>(J8-K8)*N8</f>
        <v/>
      </c>
      <c r="P8" s="42">
        <f>J8+M8-O8</f>
        <v/>
      </c>
      <c r="Q8" s="43">
        <f>H8+30</f>
        <v/>
      </c>
      <c r="R8" s="10" t="inlineStr">
        <is>
          <t>No</t>
        </is>
      </c>
      <c r="S8" s="5" t="inlineStr"/>
    </row>
    <row r="9">
      <c r="A9" s="11" t="inlineStr">
        <is>
          <t>CIS-2026-008</t>
        </is>
      </c>
      <c r="B9" s="11" t="inlineStr">
        <is>
          <t>Martin Site Svcs</t>
        </is>
      </c>
      <c r="C9" s="11" t="inlineStr">
        <is>
          <t>8901234567</t>
        </is>
      </c>
      <c r="D9" s="11" t="inlineStr">
        <is>
          <t>Edinburgh</t>
        </is>
      </c>
      <c r="E9" s="11" t="inlineStr">
        <is>
          <t>Isla Martin</t>
        </is>
      </c>
      <c r="F9" s="11" t="inlineStr">
        <is>
          <t>2109876543</t>
        </is>
      </c>
      <c r="G9" s="44" t="n">
        <v>46174</v>
      </c>
      <c r="H9" s="45" t="n">
        <v>46178</v>
      </c>
      <c r="I9" s="5" t="inlineStr">
        <is>
          <t>Site Clearance</t>
        </is>
      </c>
      <c r="J9" s="41" t="n">
        <v>3100</v>
      </c>
      <c r="K9" s="41" t="n">
        <v>550</v>
      </c>
      <c r="L9" s="7" t="n">
        <v>0.2</v>
      </c>
      <c r="M9" s="46">
        <f>J9*L9</f>
        <v/>
      </c>
      <c r="N9" s="7" t="n">
        <v>0.2</v>
      </c>
      <c r="O9" s="46">
        <f>(J9-K9)*N9</f>
        <v/>
      </c>
      <c r="P9" s="46">
        <f>J9+M9-O9</f>
        <v/>
      </c>
      <c r="Q9" s="47">
        <f>H9+30</f>
        <v/>
      </c>
      <c r="R9" s="16" t="inlineStr">
        <is>
          <t>Yes</t>
        </is>
      </c>
      <c r="S9" s="5" t="inlineStr"/>
    </row>
    <row r="10">
      <c r="A10" s="2" t="inlineStr">
        <is>
          <t>CIS-2026-009</t>
        </is>
      </c>
      <c r="B10" s="2" t="inlineStr">
        <is>
          <t>Evans Electrical</t>
        </is>
      </c>
      <c r="C10" s="2" t="inlineStr">
        <is>
          <t>9012345678</t>
        </is>
      </c>
      <c r="D10" s="2" t="inlineStr">
        <is>
          <t>Cardiff</t>
        </is>
      </c>
      <c r="E10" s="2" t="inlineStr">
        <is>
          <t>Charlie Evans</t>
        </is>
      </c>
      <c r="F10" s="2" t="inlineStr">
        <is>
          <t>1098765432</t>
        </is>
      </c>
      <c r="G10" s="39" t="n">
        <v>46174</v>
      </c>
      <c r="H10" s="40" t="n">
        <v>46181</v>
      </c>
      <c r="I10" s="5" t="inlineStr">
        <is>
          <t>Electrical Containment</t>
        </is>
      </c>
      <c r="J10" s="41" t="n">
        <v>7400</v>
      </c>
      <c r="K10" s="41" t="n">
        <v>900</v>
      </c>
      <c r="L10" s="7" t="n">
        <v>0.2</v>
      </c>
      <c r="M10" s="42">
        <f>J10*L10</f>
        <v/>
      </c>
      <c r="N10" s="7" t="n">
        <v>0.2</v>
      </c>
      <c r="O10" s="42">
        <f>(J10-K10)*N10</f>
        <v/>
      </c>
      <c r="P10" s="42">
        <f>J10+M10-O10</f>
        <v/>
      </c>
      <c r="Q10" s="43">
        <f>H10+30</f>
        <v/>
      </c>
      <c r="R10" s="10" t="inlineStr">
        <is>
          <t>No</t>
        </is>
      </c>
      <c r="S10" s="5" t="inlineStr"/>
    </row>
    <row r="11">
      <c r="A11" s="11" t="inlineStr">
        <is>
          <t>CIS-2026-010</t>
        </is>
      </c>
      <c r="B11" s="11" t="inlineStr">
        <is>
          <t>Moore Dry Lining</t>
        </is>
      </c>
      <c r="C11" s="11" t="inlineStr">
        <is>
          <t>0123456789</t>
        </is>
      </c>
      <c r="D11" s="11" t="inlineStr">
        <is>
          <t>Glasgow</t>
        </is>
      </c>
      <c r="E11" s="11" t="inlineStr">
        <is>
          <t>Grace Moore</t>
        </is>
      </c>
      <c r="F11" s="11" t="inlineStr">
        <is>
          <t>0987654321</t>
        </is>
      </c>
      <c r="G11" s="44" t="n">
        <v>46174</v>
      </c>
      <c r="H11" s="45" t="n">
        <v>46183</v>
      </c>
      <c r="I11" s="5" t="inlineStr">
        <is>
          <t>Drylining</t>
        </is>
      </c>
      <c r="J11" s="41" t="n">
        <v>5100</v>
      </c>
      <c r="K11" s="41" t="n">
        <v>300</v>
      </c>
      <c r="L11" s="7" t="n">
        <v>0.2</v>
      </c>
      <c r="M11" s="46">
        <f>J11*L11</f>
        <v/>
      </c>
      <c r="N11" s="7" t="n">
        <v>0.3</v>
      </c>
      <c r="O11" s="46">
        <f>(J11-K11)*N11</f>
        <v/>
      </c>
      <c r="P11" s="46">
        <f>J11+M11-O11</f>
        <v/>
      </c>
      <c r="Q11" s="47">
        <f>H11+30</f>
        <v/>
      </c>
      <c r="R11" s="16" t="inlineStr">
        <is>
          <t>No</t>
        </is>
      </c>
      <c r="S11" s="5" t="inlineStr"/>
    </row>
  </sheetData>
  <conditionalFormatting sqref="A2:S11">
    <cfRule type="expression" priority="1" dxfId="0" stopIfTrue="0">
      <formula>AND(TODAY()&gt;$Q2,$R2="No")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2" customHeight="1">
      <c r="A1" s="17" t="inlineStr">
        <is>
          <t>CIS Subcontractor Statement — Summary Dashboard</t>
        </is>
      </c>
      <c r="B1" s="22" t="n"/>
      <c r="C1" s="22" t="n"/>
      <c r="D1" s="22" t="n"/>
      <c r="E1" s="22" t="n"/>
      <c r="F1" s="23" t="n"/>
    </row>
    <row r="2"/>
    <row r="3" ht="22" customHeight="1">
      <c r="A3" s="18" t="inlineStr">
        <is>
          <t>Key Performance Indicators</t>
        </is>
      </c>
      <c r="B3" s="22" t="n"/>
      <c r="C3" s="22" t="n"/>
      <c r="D3" s="22" t="n"/>
      <c r="E3" s="22" t="n"/>
      <c r="F3" s="23" t="n"/>
    </row>
    <row r="4">
      <c r="A4" s="19" t="inlineStr">
        <is>
          <t>Total Gross Invoiced £</t>
        </is>
      </c>
      <c r="B4" s="48">
        <f>SUM('CIS Statements'!J2:J11)</f>
        <v/>
      </c>
    </row>
    <row r="5">
      <c r="A5" s="19" t="inlineStr">
        <is>
          <t>Total Materials £</t>
        </is>
      </c>
      <c r="B5" s="48">
        <f>SUM('CIS Statements'!K2:K11)</f>
        <v/>
      </c>
    </row>
    <row r="6">
      <c r="A6" s="19" t="inlineStr">
        <is>
          <t>Total VAT £</t>
        </is>
      </c>
      <c r="B6" s="48">
        <f>SUM('CIS Statements'!M2:M11)</f>
        <v/>
      </c>
    </row>
    <row r="7">
      <c r="A7" s="19" t="inlineStr">
        <is>
          <t>Total CIS Deducted £</t>
        </is>
      </c>
      <c r="B7" s="48">
        <f>SUM('CIS Statements'!O2:O11)</f>
        <v/>
      </c>
    </row>
    <row r="8">
      <c r="A8" s="19" t="inlineStr">
        <is>
          <t>Total Net Payable £</t>
        </is>
      </c>
      <c r="B8" s="48">
        <f>SUM('CIS Statements'!P2:P11)</f>
        <v/>
      </c>
    </row>
    <row r="9">
      <c r="A9" s="19" t="inlineStr">
        <is>
          <t>Average Net Payable £</t>
        </is>
      </c>
      <c r="B9" s="48">
        <f>IFERROR(AVERAGE('CIS Statements'!P2:P11),0)</f>
        <v/>
      </c>
    </row>
    <row r="10">
      <c r="A10" s="19" t="inlineStr">
        <is>
          <t>Unpaid Statements</t>
        </is>
      </c>
      <c r="B10" s="21">
        <f>COUNTIF('CIS Statements'!R2:R11,"No")</f>
        <v/>
      </c>
    </row>
    <row r="11">
      <c r="A11" s="19" t="inlineStr">
        <is>
          <t>Overdue Statements</t>
        </is>
      </c>
      <c r="B11" s="21">
        <f>COUNTIFS('CIS Statements'!R2:R11,"No",'CIS Statements'!Q2:Q11,"&lt;"&amp;TODAY())</f>
        <v/>
      </c>
    </row>
    <row r="12"/>
    <row r="13">
      <c r="A13" s="18" t="inlineStr">
        <is>
          <t>Monthly Breakdown — Gross, CIS Deducted &amp; Net Payable</t>
        </is>
      </c>
      <c r="B13" s="22" t="n"/>
      <c r="C13" s="22" t="n"/>
      <c r="D13" s="22" t="n"/>
      <c r="E13" s="22" t="n"/>
      <c r="F13" s="23" t="n"/>
    </row>
    <row r="14">
      <c r="A14" s="1" t="inlineStr">
        <is>
          <t>Tax Month</t>
        </is>
      </c>
      <c r="B14" s="1" t="inlineStr">
        <is>
          <t>Gross Amount £</t>
        </is>
      </c>
      <c r="C14" s="1" t="inlineStr">
        <is>
          <t>CIS Deduction £</t>
        </is>
      </c>
      <c r="D14" s="1" t="inlineStr">
        <is>
          <t>Paid vs Unpaid</t>
        </is>
      </c>
      <c r="E14" s="22" t="n"/>
      <c r="F14" s="23" t="n"/>
    </row>
    <row r="15">
      <c r="A15" s="16" t="inlineStr">
        <is>
          <t>Apr-26</t>
        </is>
      </c>
      <c r="B15" s="46">
        <f>SUMPRODUCT((TEXT('CIS Statements'!G2:G11,"MMM-YY")=A15)*'CIS Statements'!J2:J11)</f>
        <v/>
      </c>
      <c r="C15" s="46">
        <f>SUMPRODUCT((TEXT('CIS Statements'!G2:G11,"MMM-YY")=A15)*'CIS Statements'!O2:O11)</f>
        <v/>
      </c>
      <c r="D15" s="49" t="inlineStr">
        <is>
          <t>Paid</t>
        </is>
      </c>
      <c r="E15" s="25">
        <f>COUNTIF('CIS Statements'!R2:R11,"Yes")</f>
        <v/>
      </c>
    </row>
    <row r="16">
      <c r="A16" s="10" t="inlineStr">
        <is>
          <t>May-26</t>
        </is>
      </c>
      <c r="B16" s="42">
        <f>SUMPRODUCT((TEXT('CIS Statements'!G2:G11,"MMM-YY")=A16)*'CIS Statements'!J2:J11)</f>
        <v/>
      </c>
      <c r="C16" s="42">
        <f>SUMPRODUCT((TEXT('CIS Statements'!G2:G11,"MMM-YY")=A16)*'CIS Statements'!O2:O11)</f>
        <v/>
      </c>
      <c r="D16" s="50" t="inlineStr">
        <is>
          <t>Unpaid</t>
        </is>
      </c>
      <c r="E16" s="27">
        <f>COUNTIF('CIS Statements'!R2:R11,"No")</f>
        <v/>
      </c>
    </row>
    <row r="17">
      <c r="A17" s="16" t="inlineStr">
        <is>
          <t>Jun-26</t>
        </is>
      </c>
      <c r="B17" s="46">
        <f>SUMPRODUCT((TEXT('CIS Statements'!G2:G11,"MMM-YY")=A17)*'CIS Statements'!J2:J11)</f>
        <v/>
      </c>
      <c r="C17" s="46">
        <f>SUMPRODUCT((TEXT('CIS Statements'!G2:G11,"MMM-YY")=A17)*'CIS Statements'!O2:O11)</f>
        <v/>
      </c>
      <c r="D17" s="46">
        <f>SUMPRODUCT((TEXT('CIS Statements'!G2:G11,"MMM-YY")=A17)*'CIS Statements'!P2:P11)</f>
        <v/>
      </c>
    </row>
  </sheetData>
  <mergeCells count="4">
    <mergeCell ref="A1:F1"/>
    <mergeCell ref="A3:F3"/>
    <mergeCell ref="A13:F13"/>
    <mergeCell ref="D14:F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20" customWidth="1" min="5" max="5"/>
    <col width="30" customWidth="1" min="6" max="6"/>
    <col width="18" customWidth="1" min="7" max="7"/>
    <col width="10" customWidth="1" min="8" max="8"/>
  </cols>
  <sheetData>
    <row r="1" ht="28" customHeight="1">
      <c r="A1" s="28" t="inlineStr">
        <is>
          <t>Contractor Lookup Table</t>
        </is>
      </c>
      <c r="B1" s="22" t="n"/>
      <c r="C1" s="22" t="n"/>
      <c r="D1" s="22" t="n"/>
      <c r="E1" s="22" t="n"/>
      <c r="F1" s="22" t="n"/>
      <c r="G1" s="22" t="n"/>
      <c r="H1" s="23" t="n"/>
    </row>
    <row r="2">
      <c r="A2" s="1" t="inlineStr">
        <is>
          <t>Contractor Name</t>
        </is>
      </c>
      <c r="B2" s="1" t="inlineStr">
        <is>
          <t>Contractor UTR</t>
        </is>
      </c>
      <c r="C2" s="1" t="inlineStr">
        <is>
          <t>Contractor City</t>
        </is>
      </c>
      <c r="D2" s="1" t="inlineStr">
        <is>
          <t>Contractor Status</t>
        </is>
      </c>
      <c r="E2" s="1" t="inlineStr">
        <is>
          <t>CIS Verification Rate %</t>
        </is>
      </c>
      <c r="F2" s="1" t="inlineStr">
        <is>
          <t>Contact Email</t>
        </is>
      </c>
      <c r="G2" s="1" t="inlineStr">
        <is>
          <t>Phone</t>
        </is>
      </c>
      <c r="H2" s="1" t="inlineStr">
        <is>
          <t>Active?</t>
        </is>
      </c>
    </row>
    <row r="3">
      <c r="A3" s="5" t="inlineStr">
        <is>
          <t>Bennett Build Ltd</t>
        </is>
      </c>
      <c r="B3" s="16" t="inlineStr">
        <is>
          <t>1234567890</t>
        </is>
      </c>
      <c r="C3" s="11" t="inlineStr">
        <is>
          <t>Manchester</t>
        </is>
      </c>
      <c r="D3" s="29" t="inlineStr">
        <is>
          <t>Verified</t>
        </is>
      </c>
      <c r="E3" s="7" t="n">
        <v>0.2</v>
      </c>
      <c r="F3" s="11" t="inlineStr">
        <is>
          <t>accounts@bennettbuild.co.uk</t>
        </is>
      </c>
      <c r="G3" s="11" t="inlineStr">
        <is>
          <t>0161 234 5678</t>
        </is>
      </c>
      <c r="H3" s="16" t="inlineStr">
        <is>
          <t>Yes</t>
        </is>
      </c>
    </row>
    <row r="4">
      <c r="A4" s="5" t="inlineStr">
        <is>
          <t>Hughes Construction</t>
        </is>
      </c>
      <c r="B4" s="10" t="inlineStr">
        <is>
          <t>2345678901</t>
        </is>
      </c>
      <c r="C4" s="2" t="inlineStr">
        <is>
          <t>Leeds</t>
        </is>
      </c>
      <c r="D4" s="30" t="inlineStr">
        <is>
          <t>Verified</t>
        </is>
      </c>
      <c r="E4" s="7" t="n">
        <v>0.2</v>
      </c>
      <c r="F4" s="2" t="inlineStr">
        <is>
          <t>finance@hughesconstruct.co.uk</t>
        </is>
      </c>
      <c r="G4" s="2" t="inlineStr">
        <is>
          <t>0113 345 6789</t>
        </is>
      </c>
      <c r="H4" s="10" t="inlineStr">
        <is>
          <t>Yes</t>
        </is>
      </c>
    </row>
    <row r="5">
      <c r="A5" s="5" t="inlineStr">
        <is>
          <t>Patel Contracts Ltd</t>
        </is>
      </c>
      <c r="B5" s="16" t="inlineStr">
        <is>
          <t>3456789012</t>
        </is>
      </c>
      <c r="C5" s="11" t="inlineStr">
        <is>
          <t>Birmingham</t>
        </is>
      </c>
      <c r="D5" s="31" t="inlineStr">
        <is>
          <t>Unverified</t>
        </is>
      </c>
      <c r="E5" s="7" t="n">
        <v>0.3</v>
      </c>
      <c r="F5" s="11" t="inlineStr">
        <is>
          <t>info@patelcontracts.co.uk</t>
        </is>
      </c>
      <c r="G5" s="11" t="inlineStr">
        <is>
          <t>0121 456 7890</t>
        </is>
      </c>
      <c r="H5" s="16" t="inlineStr">
        <is>
          <t>Yes</t>
        </is>
      </c>
    </row>
    <row r="6">
      <c r="A6" s="5" t="inlineStr">
        <is>
          <t>Clark Developments</t>
        </is>
      </c>
      <c r="B6" s="10" t="inlineStr">
        <is>
          <t>4567890123</t>
        </is>
      </c>
      <c r="C6" s="2" t="inlineStr">
        <is>
          <t>Bristol</t>
        </is>
      </c>
      <c r="D6" s="30" t="inlineStr">
        <is>
          <t>Verified</t>
        </is>
      </c>
      <c r="E6" s="7" t="n">
        <v>0.2</v>
      </c>
      <c r="F6" s="2" t="inlineStr">
        <is>
          <t>clark@clarkdev.co.uk</t>
        </is>
      </c>
      <c r="G6" s="2" t="inlineStr">
        <is>
          <t>0117 567 8901</t>
        </is>
      </c>
      <c r="H6" s="10" t="inlineStr">
        <is>
          <t>Yes</t>
        </is>
      </c>
    </row>
    <row r="7">
      <c r="A7" s="5" t="inlineStr">
        <is>
          <t>Wilson Civil Eng</t>
        </is>
      </c>
      <c r="B7" s="16" t="inlineStr">
        <is>
          <t>5678901234</t>
        </is>
      </c>
      <c r="C7" s="11" t="inlineStr">
        <is>
          <t>London</t>
        </is>
      </c>
      <c r="D7" s="29" t="inlineStr">
        <is>
          <t>Verified</t>
        </is>
      </c>
      <c r="E7" s="7" t="n">
        <v>0.2</v>
      </c>
      <c r="F7" s="11" t="inlineStr">
        <is>
          <t>pay@wilsoncivil.co.uk</t>
        </is>
      </c>
      <c r="G7" s="11" t="inlineStr">
        <is>
          <t>020 7890 1234</t>
        </is>
      </c>
      <c r="H7" s="16" t="inlineStr">
        <is>
          <t>Yes</t>
        </is>
      </c>
    </row>
    <row r="8">
      <c r="A8" s="5" t="inlineStr">
        <is>
          <t>Scott Interiors Ltd</t>
        </is>
      </c>
      <c r="B8" s="10" t="inlineStr">
        <is>
          <t>6789012345</t>
        </is>
      </c>
      <c r="C8" s="2" t="inlineStr">
        <is>
          <t>Sheffield</t>
        </is>
      </c>
      <c r="D8" s="32" t="inlineStr">
        <is>
          <t>Unverified</t>
        </is>
      </c>
      <c r="E8" s="7" t="n">
        <v>0.3</v>
      </c>
      <c r="F8" s="2" t="inlineStr">
        <is>
          <t>admin@scottinteriors.co.uk</t>
        </is>
      </c>
      <c r="G8" s="2" t="inlineStr">
        <is>
          <t>0114 678 9012</t>
        </is>
      </c>
      <c r="H8" s="10" t="inlineStr">
        <is>
          <t>Yes</t>
        </is>
      </c>
    </row>
    <row r="9">
      <c r="A9" s="5" t="inlineStr">
        <is>
          <t>Taylor Tiling Co</t>
        </is>
      </c>
      <c r="B9" s="16" t="inlineStr">
        <is>
          <t>7890123456</t>
        </is>
      </c>
      <c r="C9" s="11" t="inlineStr">
        <is>
          <t>Liverpool</t>
        </is>
      </c>
      <c r="D9" s="29" t="inlineStr">
        <is>
          <t>Verified</t>
        </is>
      </c>
      <c r="E9" s="7" t="n">
        <v>0.2</v>
      </c>
      <c r="F9" s="11" t="inlineStr">
        <is>
          <t>taylor@taylortiling.co.uk</t>
        </is>
      </c>
      <c r="G9" s="11" t="inlineStr">
        <is>
          <t>0151 789 0123</t>
        </is>
      </c>
      <c r="H9" s="16" t="inlineStr">
        <is>
          <t>Yes</t>
        </is>
      </c>
    </row>
    <row r="10">
      <c r="A10" s="5" t="inlineStr">
        <is>
          <t>Martin Site Svcs</t>
        </is>
      </c>
      <c r="B10" s="10" t="inlineStr">
        <is>
          <t>8901234567</t>
        </is>
      </c>
      <c r="C10" s="2" t="inlineStr">
        <is>
          <t>Edinburgh</t>
        </is>
      </c>
      <c r="D10" s="30" t="inlineStr">
        <is>
          <t>Verified</t>
        </is>
      </c>
      <c r="E10" s="7" t="n">
        <v>0.2</v>
      </c>
      <c r="F10" s="2" t="inlineStr">
        <is>
          <t>isla@martinsitesvc.co.uk</t>
        </is>
      </c>
      <c r="G10" s="2" t="inlineStr">
        <is>
          <t>0131 890 1234</t>
        </is>
      </c>
      <c r="H10" s="10" t="inlineStr">
        <is>
          <t>Yes</t>
        </is>
      </c>
    </row>
    <row r="11">
      <c r="A11" s="5" t="inlineStr">
        <is>
          <t>Evans Electrical</t>
        </is>
      </c>
      <c r="B11" s="16" t="inlineStr">
        <is>
          <t>9012345678</t>
        </is>
      </c>
      <c r="C11" s="11" t="inlineStr">
        <is>
          <t>Cardiff</t>
        </is>
      </c>
      <c r="D11" s="29" t="inlineStr">
        <is>
          <t>Verified</t>
        </is>
      </c>
      <c r="E11" s="7" t="n">
        <v>0.2</v>
      </c>
      <c r="F11" s="11" t="inlineStr">
        <is>
          <t>charlie@evanselectrical.co.uk</t>
        </is>
      </c>
      <c r="G11" s="11" t="inlineStr">
        <is>
          <t>029 2012 3456</t>
        </is>
      </c>
      <c r="H11" s="16" t="inlineStr">
        <is>
          <t>Yes</t>
        </is>
      </c>
    </row>
    <row r="12">
      <c r="A12" s="5" t="inlineStr">
        <is>
          <t>Moore Dry Lining</t>
        </is>
      </c>
      <c r="B12" s="10" t="inlineStr">
        <is>
          <t>0123456789</t>
        </is>
      </c>
      <c r="C12" s="2" t="inlineStr">
        <is>
          <t>Glasgow</t>
        </is>
      </c>
      <c r="D12" s="32" t="inlineStr">
        <is>
          <t>Unverified</t>
        </is>
      </c>
      <c r="E12" s="7" t="n">
        <v>0.3</v>
      </c>
      <c r="F12" s="2" t="inlineStr">
        <is>
          <t>grace@mooredrylining.co.uk</t>
        </is>
      </c>
      <c r="G12" s="2" t="inlineStr">
        <is>
          <t>0141 901 2345</t>
        </is>
      </c>
      <c r="H12" s="10" t="inlineStr">
        <is>
          <t>Yes</t>
        </is>
      </c>
    </row>
    <row r="13"/>
    <row r="14">
      <c r="A14" s="18" t="inlineStr">
        <is>
          <t>Contractor Summary</t>
        </is>
      </c>
      <c r="B14" s="22" t="n"/>
      <c r="C14" s="22" t="n"/>
      <c r="D14" s="22" t="n"/>
      <c r="E14" s="22" t="n"/>
      <c r="F14" s="22" t="n"/>
      <c r="G14" s="22" t="n"/>
      <c r="H14" s="23" t="n"/>
    </row>
    <row r="15">
      <c r="A15" s="33" t="inlineStr">
        <is>
          <t>Active Contractors:</t>
        </is>
      </c>
      <c r="B15" s="25">
        <f>COUNTIF(H3:H12,"Yes")</f>
        <v/>
      </c>
    </row>
    <row r="16">
      <c r="A16" s="33" t="inlineStr">
        <is>
          <t>Unverified Contractors:</t>
        </is>
      </c>
      <c r="B16" s="27">
        <f>COUNTIF(D3:D12,"Unverified")</f>
        <v/>
      </c>
    </row>
    <row r="17">
      <c r="A17" s="33" t="inlineStr">
        <is>
          <t>Verified Contractors:</t>
        </is>
      </c>
      <c r="B17" s="25">
        <f>COUNTIF(D3:D12,"Verified")</f>
        <v/>
      </c>
    </row>
  </sheetData>
  <mergeCells count="2">
    <mergeCell ref="A1:H1"/>
    <mergeCell ref="A14:H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 ht="32" customHeight="1">
      <c r="A1" s="17" t="inlineStr">
        <is>
          <t>CIS Subcontractor Statement Template — User Instructions</t>
        </is>
      </c>
      <c r="B1" s="23" t="n"/>
    </row>
    <row r="2" ht="22" customHeight="1">
      <c r="A2" s="34" t="inlineStr">
        <is>
          <t>SECTION</t>
        </is>
      </c>
      <c r="B2" s="34" t="inlineStr">
        <is>
          <t>GUIDANCE</t>
        </is>
      </c>
    </row>
    <row r="3" ht="22" customHeight="1">
      <c r="A3" s="35" t="inlineStr">
        <is>
          <t>Sheet: CIS Statements</t>
        </is>
      </c>
      <c r="B3" s="36" t="inlineStr">
        <is>
          <t>Enter one row per CIS statement received from a contractor. Each row represents a single payment claim.</t>
        </is>
      </c>
    </row>
    <row r="4" ht="22" customHeight="1">
      <c r="A4" s="37" t="inlineStr">
        <is>
          <t>Statement Ref</t>
        </is>
      </c>
      <c r="B4" s="38" t="inlineStr">
        <is>
          <t>Enter a unique reference for each statement, e.g. CIS-2026-001. This helps you track and reconcile payments.</t>
        </is>
      </c>
    </row>
    <row r="5" ht="22" customHeight="1">
      <c r="A5" s="35" t="inlineStr">
        <is>
          <t>Contractor Name / UTR</t>
        </is>
      </c>
      <c r="B5" s="36" t="inlineStr">
        <is>
          <t>Enter the contractor's registered name and their Unique Taxpayer Reference (UTR). UTRs are 10 digits.</t>
        </is>
      </c>
    </row>
    <row r="6" ht="22" customHeight="1">
      <c r="A6" s="37" t="inlineStr">
        <is>
          <t>Subcontractor Name / UTR</t>
        </is>
      </c>
      <c r="B6" s="38" t="inlineStr">
        <is>
          <t>Enter your own (subcontractor's) name and UTR, or your employee/gang member details as applicable.</t>
        </is>
      </c>
    </row>
    <row r="7" ht="22" customHeight="1">
      <c r="A7" s="35" t="inlineStr">
        <is>
          <t>Tax Month</t>
        </is>
      </c>
      <c r="B7" s="36" t="inlineStr">
        <is>
          <t>Enter as a date in the format DD/MM/YYYY representing the first of the relevant CIS month (e.g. 01/04/2026 for Apr-26).</t>
        </is>
      </c>
    </row>
    <row r="8" ht="22" customHeight="1">
      <c r="A8" s="37" t="inlineStr">
        <is>
          <t>Gross Amount £</t>
        </is>
      </c>
      <c r="B8" s="38" t="inlineStr">
        <is>
          <t>The total labour and materials charged before any deductions. Input cells are highlighted in pale yellow.</t>
        </is>
      </c>
    </row>
    <row r="9" ht="22" customHeight="1">
      <c r="A9" s="35" t="inlineStr">
        <is>
          <t>Materials £</t>
        </is>
      </c>
      <c r="B9" s="36" t="inlineStr">
        <is>
          <t>Enter separately itemised materials costs. CIS deductions apply only to labour (Gross minus Materials).</t>
        </is>
      </c>
    </row>
    <row r="10" ht="22" customHeight="1">
      <c r="A10" s="37" t="inlineStr">
        <is>
          <t>VAT Rate %</t>
        </is>
      </c>
      <c r="B10" s="38" t="inlineStr">
        <is>
          <t>Enter as a decimal: 0.20 for 20%, 0.00 for zero-rated. VAT is calculated automatically on the gross amount.</t>
        </is>
      </c>
    </row>
    <row r="11" ht="22" customHeight="1">
      <c r="A11" s="35" t="inlineStr">
        <is>
          <t>CIS Deduction Rate %</t>
        </is>
      </c>
      <c r="B11" s="36" t="inlineStr">
        <is>
          <t>Standard rate: 20% (0.20). Unverified subcontractors: 30% (0.30). Gross payment status: 0% (0.00).</t>
        </is>
      </c>
    </row>
    <row r="12" ht="22" customHeight="1">
      <c r="A12" s="37" t="inlineStr">
        <is>
          <t>VAT £ (auto)</t>
        </is>
      </c>
      <c r="B12" s="38" t="inlineStr">
        <is>
          <t>Calculated automatically: Gross Amount × VAT Rate. Do not enter manually.</t>
        </is>
      </c>
    </row>
    <row r="13" ht="22" customHeight="1">
      <c r="A13" s="35" t="inlineStr">
        <is>
          <t>CIS Deduction £ (auto)</t>
        </is>
      </c>
      <c r="B13" s="36" t="inlineStr">
        <is>
          <t>Calculated automatically: (Gross − Materials) × CIS Rate. This is the amount deducted by the contractor.</t>
        </is>
      </c>
    </row>
    <row r="14" ht="22" customHeight="1">
      <c r="A14" s="37" t="inlineStr">
        <is>
          <t>Net Payable £ (auto)</t>
        </is>
      </c>
      <c r="B14" s="38" t="inlineStr">
        <is>
          <t>Calculated automatically: Gross + VAT − CIS Deduction. This is the amount you should receive.</t>
        </is>
      </c>
    </row>
    <row r="15" ht="22" customHeight="1">
      <c r="A15" s="35" t="inlineStr">
        <is>
          <t>Payment Due Date (auto)</t>
        </is>
      </c>
      <c r="B15" s="36" t="inlineStr">
        <is>
          <t>Calculated automatically as Statement Date + 30 days. Contractors must pay by this date under HMRC rules.</t>
        </is>
      </c>
    </row>
    <row r="16" ht="22" customHeight="1">
      <c r="A16" s="37" t="inlineStr">
        <is>
          <t>Paid?</t>
        </is>
      </c>
      <c r="B16" s="38" t="inlineStr">
        <is>
          <t>Enter Yes or No manually. Rows highlighted in red indicate overdue unpaid statements (Payment Due Date has passed).</t>
        </is>
      </c>
    </row>
    <row r="17" ht="22" customHeight="1">
      <c r="A17" s="35" t="inlineStr">
        <is>
          <t>CIS Deduction Rules</t>
        </is>
      </c>
      <c r="B17" s="36" t="inlineStr">
        <is>
          <t>Standard rate: 20% for verified subcontractors. Unverified: 30%. Gross Payment Status: 0% (HMRC must approve this).</t>
        </is>
      </c>
    </row>
    <row r="18" ht="22" customHeight="1">
      <c r="A18" s="37" t="inlineStr">
        <is>
          <t>Materials &amp; VAT</t>
        </is>
      </c>
      <c r="B18" s="38" t="inlineStr">
        <is>
          <t>Always itemise materials separately on your invoice. VAT is charged on the full gross amount (labour + materials).</t>
        </is>
      </c>
    </row>
    <row r="19" ht="22" customHeight="1">
      <c r="A19" s="35" t="inlineStr">
        <is>
          <t>Sheet: Summary Dashboard</t>
        </is>
      </c>
      <c r="B19" s="36" t="inlineStr">
        <is>
          <t>Provides a high-level overview of all statements. KPIs update automatically from the CIS Statements sheet.</t>
        </is>
      </c>
    </row>
    <row r="20" ht="22" customHeight="1">
      <c r="A20" s="37" t="inlineStr">
        <is>
          <t>Sheet: Contractor Lookup</t>
        </is>
      </c>
      <c r="B20" s="38" t="inlineStr">
        <is>
          <t>Reference table of contractors. Add new contractors here. Status (Verified/Unverified) drives CIS rate.</t>
        </is>
      </c>
    </row>
    <row r="21" ht="22" customHeight="1">
      <c r="A21" s="35" t="inlineStr">
        <is>
          <t>Colour Key — Pale Yellow</t>
        </is>
      </c>
      <c r="B21" s="36" t="inlineStr">
        <is>
          <t>Input cells — enter data here. These cells are editable.</t>
        </is>
      </c>
    </row>
    <row r="22" ht="22" customHeight="1">
      <c r="A22" s="37" t="inlineStr">
        <is>
          <t>Colour Key — Green</t>
        </is>
      </c>
      <c r="B22" s="38" t="inlineStr">
        <is>
          <t>Positive figures — amounts receivable or verified contractors.</t>
        </is>
      </c>
    </row>
    <row r="23" ht="22" customHeight="1">
      <c r="A23" s="35" t="inlineStr">
        <is>
          <t>Colour Key — Red / Pink</t>
        </is>
      </c>
      <c r="B23" s="36" t="inlineStr">
        <is>
          <t>Alert or overdue — unpaid statements past the payment due date, or unverified contractors.</t>
        </is>
      </c>
    </row>
    <row r="24" ht="22" customHeight="1">
      <c r="A24" s="37" t="inlineStr">
        <is>
          <t>HMRC Reminder</t>
        </is>
      </c>
      <c r="B24" s="38" t="inlineStr">
        <is>
          <t>Submit your CIS deductions suffered on your Self Assessment or Corporation Tax return. Keep all CIS statements for 6 years.</t>
        </is>
      </c>
    </row>
    <row r="25" ht="22" customHeight="1">
      <c r="A25" s="35" t="inlineStr">
        <is>
          <t>Disclaimer</t>
        </is>
      </c>
      <c r="B25" s="36" t="inlineStr">
        <is>
          <t>This template is for guidance only. Always verify CIS rates and procedures with your accountant or HMRC guidance (CIS340).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2026-06-16T16:08:22Z</dcterms:created>
  <dcterms:modified xmlns:dcterms="http://purl.org/dc/terms/" xmlns:xsi="http://www.w3.org/2001/XMLSchema-instance" xsi:type="dcterms:W3CDTF">2026-06-16T16:08:22Z</dcterms:modified>
</cp:coreProperties>
</file>