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ransactions" sheetId="1" state="visible" r:id="rId1"/>
    <sheet xmlns:r="http://schemas.openxmlformats.org/officeDocument/2006/relationships" name="Budget Summary" sheetId="2" state="visible" r:id="rId2"/>
    <sheet xmlns:r="http://schemas.openxmlformats.org/officeDocument/2006/relationships" name="Dashbo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2">
    <numFmt numFmtId="164" formatCode="£#,##0.00"/>
    <numFmt numFmtId="165" formatCode="0.0%"/>
  </numFmts>
  <fonts count="5">
    <font>
      <name val="Calibri"/>
      <family val="2"/>
      <color theme="1"/>
      <sz val="11"/>
      <scheme val="minor"/>
    </font>
    <font>
      <b val="1"/>
      <color rgb="000F766E"/>
      <sz val="16"/>
    </font>
    <font>
      <b val="1"/>
    </font>
    <font>
      <b val="1"/>
      <color rgb="00FFFFFF"/>
      <sz val="11"/>
    </font>
    <font>
      <b val="1"/>
      <color rgb="00FFFFFF"/>
    </font>
  </fonts>
  <fills count="7">
    <fill>
      <patternFill/>
    </fill>
    <fill>
      <patternFill patternType="gray125"/>
    </fill>
    <fill>
      <patternFill patternType="solid">
        <fgColor rgb="00FFFBEB"/>
        <bgColor rgb="00FFFBEB"/>
      </patternFill>
    </fill>
    <fill>
      <patternFill patternType="solid">
        <fgColor rgb="000F766E"/>
        <bgColor rgb="000F766E"/>
      </patternFill>
    </fill>
    <fill>
      <patternFill patternType="solid">
        <fgColor rgb="00F0FDFA"/>
        <bgColor rgb="00F0FDFA"/>
      </patternFill>
    </fill>
    <fill>
      <patternFill patternType="solid">
        <fgColor rgb="00FFFFFF"/>
        <bgColor rgb="00FFFFFF"/>
      </patternFill>
    </fill>
    <fill>
      <patternFill patternType="solid">
        <fgColor rgb="0014B8A6"/>
        <bgColor rgb="0014B8A6"/>
      </patternFill>
    </fill>
  </fills>
  <borders count="5">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style="thin">
        <color rgb="00D1D5DB"/>
      </right>
      <top style="thin">
        <color rgb="00D1D5DB"/>
      </top>
      <bottom style="thin">
        <color rgb="00D1D5DB"/>
      </bottom>
      <diagonal/>
    </border>
  </borders>
  <cellStyleXfs count="1">
    <xf numFmtId="0" fontId="0" fillId="0" borderId="0"/>
  </cellStyleXfs>
  <cellXfs count="35">
    <xf numFmtId="0" fontId="0" fillId="0" borderId="0" pivotButton="0" quotePrefix="0" xfId="0"/>
    <xf numFmtId="0" fontId="1" fillId="0" borderId="0" applyAlignment="1" pivotButton="0" quotePrefix="0" xfId="0">
      <alignment horizontal="center" vertical="center"/>
    </xf>
    <xf numFmtId="0" fontId="2" fillId="0" borderId="0" pivotButton="0" quotePrefix="0" xfId="0"/>
    <xf numFmtId="164" fontId="2" fillId="2" borderId="1" pivotButton="0" quotePrefix="0" xfId="0"/>
    <xf numFmtId="0" fontId="3" fillId="3" borderId="1" applyAlignment="1" pivotButton="0" quotePrefix="0" xfId="0">
      <alignment horizontal="center" vertical="center"/>
    </xf>
    <xf numFmtId="0" fontId="0" fillId="4" borderId="1" applyAlignment="1" pivotButton="0" quotePrefix="0" xfId="0">
      <alignment horizontal="center" vertical="center"/>
    </xf>
    <xf numFmtId="0" fontId="0" fillId="4" borderId="1" applyAlignment="1" pivotButton="0" quotePrefix="0" xfId="0">
      <alignment horizontal="left" vertical="center"/>
    </xf>
    <xf numFmtId="164" fontId="0" fillId="4" borderId="1" pivotButton="0" quotePrefix="0" xfId="0"/>
    <xf numFmtId="0" fontId="0" fillId="4" borderId="1" applyAlignment="1" pivotButton="0" quotePrefix="0" xfId="0">
      <alignment horizontal="left" vertical="center" wrapText="1"/>
    </xf>
    <xf numFmtId="0" fontId="0" fillId="5" borderId="1" applyAlignment="1" pivotButton="0" quotePrefix="0" xfId="0">
      <alignment horizontal="center" vertical="center"/>
    </xf>
    <xf numFmtId="0" fontId="0" fillId="5" borderId="1" applyAlignment="1" pivotButton="0" quotePrefix="0" xfId="0">
      <alignment horizontal="left" vertical="center"/>
    </xf>
    <xf numFmtId="164" fontId="0" fillId="5" borderId="1" pivotButton="0" quotePrefix="0" xfId="0"/>
    <xf numFmtId="0" fontId="0" fillId="5" borderId="1" applyAlignment="1" pivotButton="0" quotePrefix="0" xfId="0">
      <alignment horizontal="left" vertical="center" wrapText="1"/>
    </xf>
    <xf numFmtId="0" fontId="4" fillId="6" borderId="1" pivotButton="0" quotePrefix="0" xfId="0"/>
    <xf numFmtId="0" fontId="2" fillId="6" borderId="1" applyAlignment="1" pivotButton="0" quotePrefix="0" xfId="0">
      <alignment horizontal="left" vertical="center"/>
    </xf>
    <xf numFmtId="164" fontId="2" fillId="6" borderId="1" pivotButton="0" quotePrefix="0" xfId="0"/>
    <xf numFmtId="164" fontId="2" fillId="0" borderId="0" pivotButton="0" quotePrefix="0" xfId="0"/>
    <xf numFmtId="164" fontId="0" fillId="2" borderId="1" applyAlignment="1" pivotButton="0" quotePrefix="0" xfId="0">
      <alignment horizontal="center" vertical="center"/>
    </xf>
    <xf numFmtId="164" fontId="0" fillId="4" borderId="1" applyAlignment="1" pivotButton="0" quotePrefix="0" xfId="0">
      <alignment horizontal="center" vertical="center"/>
    </xf>
    <xf numFmtId="165" fontId="0" fillId="4" borderId="1" applyAlignment="1" pivotButton="0" quotePrefix="0" xfId="0">
      <alignment horizontal="center" vertical="center"/>
    </xf>
    <xf numFmtId="164" fontId="0" fillId="5" borderId="1" applyAlignment="1" pivotButton="0" quotePrefix="0" xfId="0">
      <alignment horizontal="center" vertical="center"/>
    </xf>
    <xf numFmtId="165" fontId="0" fillId="5" borderId="1" applyAlignment="1" pivotButton="0" quotePrefix="0" xfId="0">
      <alignment horizontal="center" vertical="center"/>
    </xf>
    <xf numFmtId="164" fontId="4" fillId="6" borderId="1" pivotButton="0" quotePrefix="0" xfId="0"/>
    <xf numFmtId="165" fontId="4" fillId="6" borderId="1" pivotButton="0" quotePrefix="0" xfId="0"/>
    <xf numFmtId="0" fontId="3" fillId="6" borderId="0" applyAlignment="1" pivotButton="0" quotePrefix="0" xfId="0">
      <alignment horizontal="center" vertical="center"/>
    </xf>
    <xf numFmtId="0" fontId="0" fillId="6" borderId="0" pivotButton="0" quotePrefix="0" xfId="0"/>
    <xf numFmtId="0" fontId="2" fillId="4" borderId="1" pivotButton="0" quotePrefix="0" xfId="0"/>
    <xf numFmtId="0" fontId="2" fillId="5" borderId="1" pivotButton="0" quotePrefix="0" xfId="0"/>
    <xf numFmtId="1" fontId="0" fillId="5" borderId="1" applyAlignment="1" pivotButton="0" quotePrefix="0" xfId="0">
      <alignment horizontal="center" vertical="center"/>
    </xf>
    <xf numFmtId="1" fontId="0" fillId="4" borderId="1" applyAlignment="1" pivotButton="0" quotePrefix="0" xfId="0">
      <alignment horizontal="center" vertical="center"/>
    </xf>
    <xf numFmtId="0" fontId="1" fillId="0" borderId="0" pivotButton="0" quotePrefix="0" xfId="0"/>
    <xf numFmtId="0" fontId="2" fillId="4" borderId="1" applyAlignment="1" pivotButton="0" quotePrefix="0" xfId="0">
      <alignment vertical="top"/>
    </xf>
    <xf numFmtId="0" fontId="2" fillId="5" borderId="1" applyAlignment="1" pivotButton="0" quotePrefix="0" xfId="0">
      <alignment vertical="top"/>
    </xf>
    <xf numFmtId="0" fontId="3" fillId="6" borderId="0" pivotButton="0" quotePrefix="0" xfId="0"/>
    <xf numFmtId="0" fontId="0" fillId="0" borderId="4" pivotButton="0" quotePrefix="0" xfId="0"/>
  </cellXfs>
  <cellStyles count="1">
    <cellStyle name="Normal" xfId="0" builtinId="0" hidden="0"/>
  </cellStyles>
  <dxfs count="5">
    <dxf>
      <fill>
        <patternFill patternType="solid">
          <fgColor rgb="00FEE2E2"/>
          <bgColor rgb="00FEE2E2"/>
        </patternFill>
      </fill>
    </dxf>
    <dxf>
      <fill>
        <patternFill patternType="solid">
          <fgColor rgb="00DCFCE7"/>
          <bgColor rgb="00DCFCE7"/>
        </patternFill>
      </fill>
    </dxf>
    <dxf>
      <font>
        <b val="1"/>
        <color rgb="00DC2626"/>
      </font>
      <fill>
        <patternFill patternType="solid">
          <fgColor rgb="00FEE2E2"/>
          <bgColor rgb="00FEE2E2"/>
        </patternFill>
      </fill>
    </dxf>
    <dxf>
      <font>
        <b val="1"/>
        <color rgb="0022C55E"/>
      </font>
    </dxf>
    <dxf>
      <font>
        <b val="1"/>
        <color rgb="00DC2626"/>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Expense Breakdown by Category</a:t>
            </a:r>
          </a:p>
        </rich>
      </tx>
    </title>
    <plotArea>
      <pieChart>
        <varyColors val="1"/>
        <ser>
          <idx val="0"/>
          <order val="0"/>
          <tx>
            <strRef>
              <f>'Budget Summary'!C3</f>
            </strRef>
          </tx>
          <spPr>
            <a:ln xmlns:a="http://schemas.openxmlformats.org/drawingml/2006/main">
              <a:prstDash val="solid"/>
            </a:ln>
          </spPr>
          <cat>
            <numRef>
              <f>'Budget Summary'!$A$4:$A$10</f>
            </numRef>
          </cat>
          <val>
            <numRef>
              <f>'Budget Summary'!$C$4:$C$10</f>
            </numRef>
          </val>
        </ser>
        <firstSliceAng val="0"/>
      </pieChart>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Budget vs Actual Spend by Category</a:t>
            </a:r>
          </a:p>
        </rich>
      </tx>
    </title>
    <plotArea>
      <barChart>
        <barDir val="col"/>
        <grouping val="clustered"/>
        <ser>
          <idx val="0"/>
          <order val="0"/>
          <tx>
            <strRef>
              <f>'Budget Summary'!B3</f>
            </strRef>
          </tx>
          <spPr>
            <a:ln xmlns:a="http://schemas.openxmlformats.org/drawingml/2006/main">
              <a:prstDash val="solid"/>
            </a:ln>
          </spPr>
          <cat>
            <numRef>
              <f>'Budget Summary'!$A$4:$A$10</f>
            </numRef>
          </cat>
          <val>
            <numRef>
              <f>'Budget Summary'!$B$4:$B$10</f>
            </numRef>
          </val>
        </ser>
        <ser>
          <idx val="1"/>
          <order val="1"/>
          <tx>
            <strRef>
              <f>'Budget Summary'!C3</f>
            </strRef>
          </tx>
          <spPr>
            <a:ln xmlns:a="http://schemas.openxmlformats.org/drawingml/2006/main">
              <a:prstDash val="solid"/>
            </a:ln>
          </spPr>
          <cat>
            <numRef>
              <f>'Budget Summary'!$A$4:$A$10</f>
            </numRef>
          </cat>
          <val>
            <numRef>
              <f>'Budget Summary'!$C$4:$C$10</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Category</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3</col>
      <colOff>0</colOff>
      <row>2</row>
      <rowOff>0</rowOff>
    </from>
    <ext cx="504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19</row>
      <rowOff>0</rowOff>
    </from>
    <ext cx="576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I16"/>
  <sheetViews>
    <sheetView workbookViewId="0">
      <pane ySplit="4" topLeftCell="A5" activePane="bottomLeft" state="frozen"/>
      <selection pane="bottomLeft" activeCell="A1" sqref="A1"/>
    </sheetView>
  </sheetViews>
  <sheetFormatPr baseColWidth="8" defaultRowHeight="15"/>
  <cols>
    <col width="13" customWidth="1" min="1" max="1"/>
    <col width="32" customWidth="1" min="2" max="2"/>
    <col width="18" customWidth="1" min="3" max="3"/>
    <col width="11" customWidth="1" min="4" max="4"/>
    <col width="13" customWidth="1" min="5" max="5"/>
    <col width="13" customWidth="1" min="6" max="6"/>
    <col width="17" customWidth="1" min="7" max="7"/>
    <col width="16" customWidth="1" min="8" max="8"/>
    <col width="30" customWidth="1" min="9" max="9"/>
  </cols>
  <sheetData>
    <row r="1" ht="26" customHeight="1">
      <c r="A1" s="1" t="inlineStr">
        <is>
          <t>Riverside Sports &amp; Social Club — Treasurer's Cash Book 2026</t>
        </is>
      </c>
    </row>
    <row r="2">
      <c r="A2" s="2" t="inlineStr">
        <is>
          <t>Opening Balance (01/01/2026):</t>
        </is>
      </c>
      <c r="E2" s="3" t="n">
        <v>2000</v>
      </c>
    </row>
    <row r="3"/>
    <row r="4">
      <c r="A4" s="4" t="inlineStr">
        <is>
          <t>Date</t>
        </is>
      </c>
      <c r="B4" s="4" t="inlineStr">
        <is>
          <t>Description</t>
        </is>
      </c>
      <c r="C4" s="4" t="inlineStr">
        <is>
          <t>Category</t>
        </is>
      </c>
      <c r="D4" s="4" t="inlineStr">
        <is>
          <t>Type</t>
        </is>
      </c>
      <c r="E4" s="4" t="inlineStr">
        <is>
          <t>Income (£)</t>
        </is>
      </c>
      <c r="F4" s="4" t="inlineStr">
        <is>
          <t>Expense (£)</t>
        </is>
      </c>
      <c r="G4" s="4" t="inlineStr">
        <is>
          <t>Running Balance (£)</t>
        </is>
      </c>
      <c r="H4" s="4" t="inlineStr">
        <is>
          <t>Payment Method</t>
        </is>
      </c>
      <c r="I4" s="4" t="inlineStr">
        <is>
          <t>Notes</t>
        </is>
      </c>
    </row>
    <row r="5">
      <c r="A5" s="5" t="inlineStr">
        <is>
          <t>05/01/2026</t>
        </is>
      </c>
      <c r="B5" s="6" t="inlineStr">
        <is>
          <t>Annual membership subscriptions</t>
        </is>
      </c>
      <c r="C5" s="5" t="inlineStr">
        <is>
          <t>Membership Fees</t>
        </is>
      </c>
      <c r="D5" s="5" t="inlineStr">
        <is>
          <t>Income</t>
        </is>
      </c>
      <c r="E5" s="7" t="n">
        <v>1250</v>
      </c>
      <c r="F5" s="7" t="n"/>
      <c r="G5" s="7">
        <f>E2+IFERROR(E5,0)-IFERROR(F5,0)</f>
        <v/>
      </c>
      <c r="H5" s="5" t="inlineStr">
        <is>
          <t>Bank Transfer</t>
        </is>
      </c>
      <c r="I5" s="8" t="inlineStr">
        <is>
          <t>Bulk payment from 25 members</t>
        </is>
      </c>
    </row>
    <row r="6">
      <c r="A6" s="9" t="inlineStr">
        <is>
          <t>12/01/2026</t>
        </is>
      </c>
      <c r="B6" s="10" t="inlineStr">
        <is>
          <t>Hall hire – Sports Centre</t>
        </is>
      </c>
      <c r="C6" s="9" t="inlineStr">
        <is>
          <t>Hall Hire</t>
        </is>
      </c>
      <c r="D6" s="9" t="inlineStr">
        <is>
          <t>Expense</t>
        </is>
      </c>
      <c r="E6" s="11" t="n"/>
      <c r="F6" s="11" t="n">
        <v>180</v>
      </c>
      <c r="G6" s="11">
        <f>G5+IFERROR(E6,0)-IFERROR(F6,0)</f>
        <v/>
      </c>
      <c r="H6" s="9" t="inlineStr">
        <is>
          <t>Bank Transfer</t>
        </is>
      </c>
      <c r="I6" s="12" t="inlineStr">
        <is>
          <t>January booking</t>
        </is>
      </c>
    </row>
    <row r="7">
      <c r="A7" s="5" t="inlineStr">
        <is>
          <t>20/01/2026</t>
        </is>
      </c>
      <c r="B7" s="6" t="inlineStr">
        <is>
          <t>New nets and training equipment</t>
        </is>
      </c>
      <c r="C7" s="5" t="inlineStr">
        <is>
          <t>Equipment</t>
        </is>
      </c>
      <c r="D7" s="5" t="inlineStr">
        <is>
          <t>Expense</t>
        </is>
      </c>
      <c r="E7" s="7" t="n"/>
      <c r="F7" s="7" t="n">
        <v>340</v>
      </c>
      <c r="G7" s="7">
        <f>G6+IFERROR(E7,0)-IFERROR(F7,0)</f>
        <v/>
      </c>
      <c r="H7" s="5" t="inlineStr">
        <is>
          <t>Debit Card</t>
        </is>
      </c>
      <c r="I7" s="8" t="inlineStr">
        <is>
          <t>Purchased from SportsDirect</t>
        </is>
      </c>
    </row>
    <row r="8">
      <c r="A8" s="9" t="inlineStr">
        <is>
          <t>02/02/2026</t>
        </is>
      </c>
      <c r="B8" s="10" t="inlineStr">
        <is>
          <t>Quiz night ticket sales</t>
        </is>
      </c>
      <c r="C8" s="9" t="inlineStr">
        <is>
          <t>Events</t>
        </is>
      </c>
      <c r="D8" s="9" t="inlineStr">
        <is>
          <t>Income</t>
        </is>
      </c>
      <c r="E8" s="11" t="n">
        <v>210</v>
      </c>
      <c r="F8" s="11" t="n"/>
      <c r="G8" s="11">
        <f>G7+IFERROR(E8,0)-IFERROR(F8,0)</f>
        <v/>
      </c>
      <c r="H8" s="9" t="inlineStr">
        <is>
          <t>Cash</t>
        </is>
      </c>
      <c r="I8" s="12" t="inlineStr">
        <is>
          <t>42 tickets at £5</t>
        </is>
      </c>
    </row>
    <row r="9">
      <c r="A9" s="5" t="inlineStr">
        <is>
          <t>09/02/2026</t>
        </is>
      </c>
      <c r="B9" s="6" t="inlineStr">
        <is>
          <t>Refreshments for quiz night</t>
        </is>
      </c>
      <c r="C9" s="5" t="inlineStr">
        <is>
          <t>Refreshments</t>
        </is>
      </c>
      <c r="D9" s="5" t="inlineStr">
        <is>
          <t>Expense</t>
        </is>
      </c>
      <c r="E9" s="7" t="n"/>
      <c r="F9" s="7" t="n">
        <v>65</v>
      </c>
      <c r="G9" s="7">
        <f>G8+IFERROR(E9,0)-IFERROR(F9,0)</f>
        <v/>
      </c>
      <c r="H9" s="5" t="inlineStr">
        <is>
          <t>Cash</t>
        </is>
      </c>
      <c r="I9" s="8" t="inlineStr">
        <is>
          <t>Snacks and drinks</t>
        </is>
      </c>
    </row>
    <row r="10">
      <c r="A10" s="9" t="inlineStr">
        <is>
          <t>15/02/2026</t>
        </is>
      </c>
      <c r="B10" s="10" t="inlineStr">
        <is>
          <t>County Association affiliation fee</t>
        </is>
      </c>
      <c r="C10" s="9" t="inlineStr">
        <is>
          <t>Affiliation Fees</t>
        </is>
      </c>
      <c r="D10" s="9" t="inlineStr">
        <is>
          <t>Expense</t>
        </is>
      </c>
      <c r="E10" s="11" t="n"/>
      <c r="F10" s="11" t="n">
        <v>120</v>
      </c>
      <c r="G10" s="11">
        <f>G9+IFERROR(E10,0)-IFERROR(F10,0)</f>
        <v/>
      </c>
      <c r="H10" s="9" t="inlineStr">
        <is>
          <t>Cheque</t>
        </is>
      </c>
      <c r="I10" s="12" t="inlineStr">
        <is>
          <t>Annual renewal</t>
        </is>
      </c>
    </row>
    <row r="11">
      <c r="A11" s="5" t="inlineStr">
        <is>
          <t>01/03/2026</t>
        </is>
      </c>
      <c r="B11" s="6" t="inlineStr">
        <is>
          <t>Public liability insurance</t>
        </is>
      </c>
      <c r="C11" s="5" t="inlineStr">
        <is>
          <t>Insurance</t>
        </is>
      </c>
      <c r="D11" s="5" t="inlineStr">
        <is>
          <t>Expense</t>
        </is>
      </c>
      <c r="E11" s="7" t="n"/>
      <c r="F11" s="7" t="n">
        <v>250</v>
      </c>
      <c r="G11" s="7">
        <f>G10+IFERROR(E11,0)-IFERROR(F11,0)</f>
        <v/>
      </c>
      <c r="H11" s="5" t="inlineStr">
        <is>
          <t>Bank Transfer</t>
        </is>
      </c>
      <c r="I11" s="8" t="inlineStr">
        <is>
          <t>Annual policy renewal</t>
        </is>
      </c>
    </row>
    <row r="12">
      <c r="A12" s="9" t="inlineStr">
        <is>
          <t>10/03/2026</t>
        </is>
      </c>
      <c r="B12" s="10" t="inlineStr">
        <is>
          <t>Local business sponsorship</t>
        </is>
      </c>
      <c r="C12" s="9" t="inlineStr">
        <is>
          <t>Sponsorship</t>
        </is>
      </c>
      <c r="D12" s="9" t="inlineStr">
        <is>
          <t>Income</t>
        </is>
      </c>
      <c r="E12" s="11" t="n">
        <v>500</v>
      </c>
      <c r="F12" s="11" t="n"/>
      <c r="G12" s="11">
        <f>G11+IFERROR(E12,0)-IFERROR(F12,0)</f>
        <v/>
      </c>
      <c r="H12" s="9" t="inlineStr">
        <is>
          <t>Bank Transfer</t>
        </is>
      </c>
      <c r="I12" s="12" t="inlineStr">
        <is>
          <t>Oakwood Garage</t>
        </is>
      </c>
    </row>
    <row r="13">
      <c r="A13" s="5" t="inlineStr">
        <is>
          <t>18/03/2026</t>
        </is>
      </c>
      <c r="B13" s="6" t="inlineStr">
        <is>
          <t>Coaching sessions – spring term</t>
        </is>
      </c>
      <c r="C13" s="5" t="inlineStr">
        <is>
          <t>Coaching</t>
        </is>
      </c>
      <c r="D13" s="5" t="inlineStr">
        <is>
          <t>Expense</t>
        </is>
      </c>
      <c r="E13" s="7" t="n"/>
      <c r="F13" s="7" t="n">
        <v>300</v>
      </c>
      <c r="G13" s="7">
        <f>G12+IFERROR(E13,0)-IFERROR(F13,0)</f>
        <v/>
      </c>
      <c r="H13" s="5" t="inlineStr">
        <is>
          <t>Bank Transfer</t>
        </is>
      </c>
      <c r="I13" s="8" t="inlineStr">
        <is>
          <t>8 sessions</t>
        </is>
      </c>
    </row>
    <row r="14">
      <c r="A14" s="9" t="inlineStr">
        <is>
          <t>25/03/2026</t>
        </is>
      </c>
      <c r="B14" s="10" t="inlineStr">
        <is>
          <t>Member donation</t>
        </is>
      </c>
      <c r="C14" s="9" t="inlineStr">
        <is>
          <t>Donations</t>
        </is>
      </c>
      <c r="D14" s="9" t="inlineStr">
        <is>
          <t>Income</t>
        </is>
      </c>
      <c r="E14" s="11" t="n">
        <v>75</v>
      </c>
      <c r="F14" s="11" t="n"/>
      <c r="G14" s="11">
        <f>G13+IFERROR(E14,0)-IFERROR(F14,0)</f>
        <v/>
      </c>
      <c r="H14" s="9" t="inlineStr">
        <is>
          <t>Cash</t>
        </is>
      </c>
      <c r="I14" s="12" t="inlineStr">
        <is>
          <t>Anonymous donation</t>
        </is>
      </c>
    </row>
    <row r="15">
      <c r="A15" s="13" t="n"/>
      <c r="B15" s="14" t="inlineStr">
        <is>
          <t>TOTALS</t>
        </is>
      </c>
      <c r="C15" s="13" t="n"/>
      <c r="D15" s="13" t="n"/>
      <c r="E15" s="15">
        <f>SUM(E5:E14)</f>
        <v/>
      </c>
      <c r="F15" s="15">
        <f>SUM(F5:F14)</f>
        <v/>
      </c>
      <c r="G15" s="15">
        <f>G14</f>
        <v/>
      </c>
      <c r="H15" s="13" t="n"/>
      <c r="I15" s="13" t="n"/>
    </row>
    <row r="16">
      <c r="B16" s="2" t="inlineStr">
        <is>
          <t>Net Movement (Income − Expense):</t>
        </is>
      </c>
      <c r="E16" s="16">
        <f>E15-F15</f>
        <v/>
      </c>
    </row>
  </sheetData>
  <mergeCells count="3">
    <mergeCell ref="A1:I1"/>
    <mergeCell ref="A2:D2"/>
    <mergeCell ref="B16:D16"/>
  </mergeCells>
  <conditionalFormatting sqref="D5:D14">
    <cfRule type="expression" priority="1" dxfId="0" stopIfTrue="0">
      <formula>D5="Expense"</formula>
    </cfRule>
    <cfRule type="expression" priority="2" dxfId="1" stopIfTrue="0">
      <formula>D5="Income"</formula>
    </cfRule>
  </conditionalFormatting>
  <dataValidations count="2">
    <dataValidation sqref="D5:D34" showErrorMessage="1" showInputMessage="1" allowBlank="1" type="list">
      <formula1>"Income,Expense"</formula1>
    </dataValidation>
    <dataValidation sqref="H5:H34" showErrorMessage="1" showInputMessage="1" allowBlank="1" type="list">
      <formula1>"Bank Transfer,Cash,Cheque,Debit Card,Standing Order"</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cols>
    <col width="22" customWidth="1" min="1" max="1"/>
    <col width="17" customWidth="1" min="2" max="2"/>
    <col width="17" customWidth="1" min="3" max="3"/>
    <col width="17" customWidth="1" min="4" max="4"/>
    <col width="17" customWidth="1" min="5" max="5"/>
    <col width="17" customWidth="1" min="6" max="6"/>
  </cols>
  <sheetData>
    <row r="1" ht="24" customHeight="1">
      <c r="A1" s="1" t="inlineStr">
        <is>
          <t>Annual Budget vs Actual — Expenditure</t>
        </is>
      </c>
    </row>
    <row r="2"/>
    <row r="3">
      <c r="A3" s="4" t="inlineStr">
        <is>
          <t>Expense Category</t>
        </is>
      </c>
      <c r="B3" s="4" t="inlineStr">
        <is>
          <t>Annual Budget (£)</t>
        </is>
      </c>
      <c r="C3" s="4" t="inlineStr">
        <is>
          <t>Actual Spend (£)</t>
        </is>
      </c>
      <c r="D3" s="4" t="inlineStr">
        <is>
          <t>Variance (£)</t>
        </is>
      </c>
      <c r="E3" s="4" t="inlineStr">
        <is>
          <t>% of Budget Used</t>
        </is>
      </c>
      <c r="F3" s="4" t="inlineStr">
        <is>
          <t>Status</t>
        </is>
      </c>
    </row>
    <row r="4">
      <c r="A4" s="6" t="inlineStr">
        <is>
          <t>Hall Hire</t>
        </is>
      </c>
      <c r="B4" s="17" t="n">
        <v>1200</v>
      </c>
      <c r="C4" s="18">
        <f>SUMIF(Transactions!C:C,A4,Transactions!F:F)</f>
        <v/>
      </c>
      <c r="D4" s="18">
        <f>B4-C4</f>
        <v/>
      </c>
      <c r="E4" s="19">
        <f>IFERROR(C4/B4,0)</f>
        <v/>
      </c>
      <c r="F4" s="5">
        <f>IF(C4&gt;B4,"Over Budget",IF(C4&gt;B4*0.8,"Near Limit","On Track"))</f>
        <v/>
      </c>
    </row>
    <row r="5">
      <c r="A5" s="10" t="inlineStr">
        <is>
          <t>Equipment</t>
        </is>
      </c>
      <c r="B5" s="17" t="n">
        <v>800</v>
      </c>
      <c r="C5" s="20">
        <f>SUMIF(Transactions!C:C,A5,Transactions!F:F)</f>
        <v/>
      </c>
      <c r="D5" s="20">
        <f>B5-C5</f>
        <v/>
      </c>
      <c r="E5" s="21">
        <f>IFERROR(C5/B5,0)</f>
        <v/>
      </c>
      <c r="F5" s="9">
        <f>IF(C5&gt;B5,"Over Budget",IF(C5&gt;B5*0.8,"Near Limit","On Track"))</f>
        <v/>
      </c>
    </row>
    <row r="6">
      <c r="A6" s="6" t="inlineStr">
        <is>
          <t>Refreshments</t>
        </is>
      </c>
      <c r="B6" s="17" t="n">
        <v>400</v>
      </c>
      <c r="C6" s="18">
        <f>SUMIF(Transactions!C:C,A6,Transactions!F:F)</f>
        <v/>
      </c>
      <c r="D6" s="18">
        <f>B6-C6</f>
        <v/>
      </c>
      <c r="E6" s="19">
        <f>IFERROR(C6/B6,0)</f>
        <v/>
      </c>
      <c r="F6" s="5">
        <f>IF(C6&gt;B6,"Over Budget",IF(C6&gt;B6*0.8,"Near Limit","On Track"))</f>
        <v/>
      </c>
    </row>
    <row r="7">
      <c r="A7" s="10" t="inlineStr">
        <is>
          <t>Affiliation Fees</t>
        </is>
      </c>
      <c r="B7" s="17" t="n">
        <v>150</v>
      </c>
      <c r="C7" s="20">
        <f>SUMIF(Transactions!C:C,A7,Transactions!F:F)</f>
        <v/>
      </c>
      <c r="D7" s="20">
        <f>B7-C7</f>
        <v/>
      </c>
      <c r="E7" s="21">
        <f>IFERROR(C7/B7,0)</f>
        <v/>
      </c>
      <c r="F7" s="9">
        <f>IF(C7&gt;B7,"Over Budget",IF(C7&gt;B7*0.8,"Near Limit","On Track"))</f>
        <v/>
      </c>
    </row>
    <row r="8">
      <c r="A8" s="6" t="inlineStr">
        <is>
          <t>Insurance</t>
        </is>
      </c>
      <c r="B8" s="17" t="n">
        <v>300</v>
      </c>
      <c r="C8" s="18">
        <f>SUMIF(Transactions!C:C,A8,Transactions!F:F)</f>
        <v/>
      </c>
      <c r="D8" s="18">
        <f>B8-C8</f>
        <v/>
      </c>
      <c r="E8" s="19">
        <f>IFERROR(C8/B8,0)</f>
        <v/>
      </c>
      <c r="F8" s="5">
        <f>IF(C8&gt;B8,"Over Budget",IF(C8&gt;B8*0.8,"Near Limit","On Track"))</f>
        <v/>
      </c>
    </row>
    <row r="9">
      <c r="A9" s="10" t="inlineStr">
        <is>
          <t>Coaching</t>
        </is>
      </c>
      <c r="B9" s="17" t="n">
        <v>900</v>
      </c>
      <c r="C9" s="20">
        <f>SUMIF(Transactions!C:C,A9,Transactions!F:F)</f>
        <v/>
      </c>
      <c r="D9" s="20">
        <f>B9-C9</f>
        <v/>
      </c>
      <c r="E9" s="21">
        <f>IFERROR(C9/B9,0)</f>
        <v/>
      </c>
      <c r="F9" s="9">
        <f>IF(C9&gt;B9,"Over Budget",IF(C9&gt;B9*0.8,"Near Limit","On Track"))</f>
        <v/>
      </c>
    </row>
    <row r="10">
      <c r="A10" s="6" t="inlineStr">
        <is>
          <t>Miscellaneous</t>
        </is>
      </c>
      <c r="B10" s="17" t="n">
        <v>250</v>
      </c>
      <c r="C10" s="18">
        <f>SUMIF(Transactions!C:C,A10,Transactions!F:F)</f>
        <v/>
      </c>
      <c r="D10" s="18">
        <f>B10-C10</f>
        <v/>
      </c>
      <c r="E10" s="19">
        <f>IFERROR(C10/B10,0)</f>
        <v/>
      </c>
      <c r="F10" s="5">
        <f>IF(C10&gt;B10,"Over Budget",IF(C10&gt;B10*0.8,"Near Limit","On Track"))</f>
        <v/>
      </c>
    </row>
    <row r="11">
      <c r="A11" s="13" t="inlineStr">
        <is>
          <t>TOTAL</t>
        </is>
      </c>
      <c r="B11" s="22">
        <f>SUM(B4:B10)</f>
        <v/>
      </c>
      <c r="C11" s="22">
        <f>SUM(C4:C10)</f>
        <v/>
      </c>
      <c r="D11" s="22">
        <f>B11-C11</f>
        <v/>
      </c>
      <c r="E11" s="23">
        <f>IFERROR(C11/B11,0)</f>
        <v/>
      </c>
      <c r="F11" s="13" t="n"/>
    </row>
    <row r="12"/>
    <row r="13">
      <c r="A13" s="24" t="inlineStr">
        <is>
          <t>Income Sources — Year to Date</t>
        </is>
      </c>
    </row>
    <row r="14">
      <c r="A14" s="4" t="inlineStr">
        <is>
          <t>Income Category</t>
        </is>
      </c>
      <c r="B14" s="4" t="inlineStr">
        <is>
          <t>Target (£)</t>
        </is>
      </c>
      <c r="C14" s="4" t="inlineStr">
        <is>
          <t>Actual (£)</t>
        </is>
      </c>
      <c r="D14" s="4" t="inlineStr">
        <is>
          <t>Variance (£)</t>
        </is>
      </c>
      <c r="E14" s="4" t="inlineStr">
        <is>
          <t>% of Target</t>
        </is>
      </c>
      <c r="F14" s="4" t="inlineStr"/>
    </row>
    <row r="15">
      <c r="A15" s="6" t="inlineStr">
        <is>
          <t>Membership Fees</t>
        </is>
      </c>
      <c r="B15" s="17" t="n">
        <v>1200</v>
      </c>
      <c r="C15" s="18">
        <f>SUMIF(Transactions!C:C,A15,Transactions!E:E)</f>
        <v/>
      </c>
      <c r="D15" s="18">
        <f>C15-B15</f>
        <v/>
      </c>
      <c r="E15" s="19">
        <f>IFERROR(C15/B15,0)</f>
        <v/>
      </c>
    </row>
    <row r="16">
      <c r="A16" s="10" t="inlineStr">
        <is>
          <t>Events</t>
        </is>
      </c>
      <c r="B16" s="17" t="n">
        <v>250</v>
      </c>
      <c r="C16" s="20">
        <f>SUMIF(Transactions!C:C,A16,Transactions!E:E)</f>
        <v/>
      </c>
      <c r="D16" s="20">
        <f>C16-B16</f>
        <v/>
      </c>
      <c r="E16" s="21">
        <f>IFERROR(C16/B16,0)</f>
        <v/>
      </c>
    </row>
    <row r="17">
      <c r="A17" s="6" t="inlineStr">
        <is>
          <t>Sponsorship</t>
        </is>
      </c>
      <c r="B17" s="17" t="n">
        <v>400</v>
      </c>
      <c r="C17" s="18">
        <f>SUMIF(Transactions!C:C,A17,Transactions!E:E)</f>
        <v/>
      </c>
      <c r="D17" s="18">
        <f>C17-B17</f>
        <v/>
      </c>
      <c r="E17" s="19">
        <f>IFERROR(C17/B17,0)</f>
        <v/>
      </c>
    </row>
    <row r="18">
      <c r="A18" s="10" t="inlineStr">
        <is>
          <t>Donations</t>
        </is>
      </c>
      <c r="B18" s="17" t="n">
        <v>50</v>
      </c>
      <c r="C18" s="20">
        <f>SUMIF(Transactions!C:C,A18,Transactions!E:E)</f>
        <v/>
      </c>
      <c r="D18" s="20">
        <f>C18-B18</f>
        <v/>
      </c>
      <c r="E18" s="21">
        <f>IFERROR(C18/B18,0)</f>
        <v/>
      </c>
    </row>
  </sheetData>
  <mergeCells count="2">
    <mergeCell ref="A1:F1"/>
    <mergeCell ref="A13:F13"/>
  </mergeCells>
  <conditionalFormatting sqref="F4:F10">
    <cfRule type="expression" priority="1" dxfId="2">
      <formula>F4="Over Budget"</formula>
    </cfRule>
    <cfRule type="expression" priority="2" dxfId="3">
      <formula>F4="On Track"</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26" customWidth="1" min="1" max="1"/>
    <col width="16" customWidth="1" min="2" max="2"/>
    <col width="14" customWidth="1" min="3" max="3"/>
    <col width="14" customWidth="1" min="4" max="4"/>
    <col width="14" customWidth="1" min="5" max="5"/>
    <col width="14" customWidth="1" min="6" max="6"/>
  </cols>
  <sheetData>
    <row r="1" ht="26" customHeight="1">
      <c r="A1" s="1" t="inlineStr">
        <is>
          <t>Treasurer's Dashboard — Riverside Sports &amp; Social Club</t>
        </is>
      </c>
    </row>
    <row r="2"/>
    <row r="3">
      <c r="A3" s="4" t="inlineStr">
        <is>
          <t>Key Metric</t>
        </is>
      </c>
      <c r="B3" s="4" t="inlineStr">
        <is>
          <t>Value</t>
        </is>
      </c>
    </row>
    <row r="4">
      <c r="A4" s="26" t="inlineStr">
        <is>
          <t>Opening Balance</t>
        </is>
      </c>
      <c r="B4" s="18">
        <f>Transactions!E2</f>
        <v/>
      </c>
    </row>
    <row r="5">
      <c r="A5" s="27" t="inlineStr">
        <is>
          <t>Total Income (YTD)</t>
        </is>
      </c>
      <c r="B5" s="20">
        <f>Transactions!E15</f>
        <v/>
      </c>
    </row>
    <row r="6">
      <c r="A6" s="26" t="inlineStr">
        <is>
          <t>Total Expense (YTD)</t>
        </is>
      </c>
      <c r="B6" s="18">
        <f>Transactions!F15</f>
        <v/>
      </c>
    </row>
    <row r="7">
      <c r="A7" s="27" t="inlineStr">
        <is>
          <t>Net Movement</t>
        </is>
      </c>
      <c r="B7" s="20">
        <f>B4-B5</f>
        <v/>
      </c>
    </row>
    <row r="8">
      <c r="A8" s="26" t="inlineStr">
        <is>
          <t>Current Bank Balance</t>
        </is>
      </c>
      <c r="B8" s="18">
        <f>Transactions!G15</f>
        <v/>
      </c>
    </row>
    <row r="9">
      <c r="A9" s="27" t="inlineStr">
        <is>
          <t>Number of Transactions</t>
        </is>
      </c>
      <c r="B9" s="28">
        <f>COUNTA(Transactions!A5:A14)</f>
        <v/>
      </c>
    </row>
    <row r="10">
      <c r="A10" s="26" t="inlineStr">
        <is>
          <t>Income Transactions</t>
        </is>
      </c>
      <c r="B10" s="29">
        <f>COUNTIF(Transactions!D5:D14,"Income")</f>
        <v/>
      </c>
    </row>
    <row r="11">
      <c r="A11" s="27" t="inlineStr">
        <is>
          <t>Expense Transactions</t>
        </is>
      </c>
      <c r="B11" s="28">
        <f>COUNTIF(Transactions!D5:D14,"Expense")</f>
        <v/>
      </c>
    </row>
    <row r="12"/>
    <row r="13">
      <c r="A13" s="2" t="inlineStr">
        <is>
          <t>Overall Financial Health:</t>
        </is>
      </c>
    </row>
    <row r="14">
      <c r="A14" s="2">
        <f>IF(B7&gt;=0,"Healthy — Income exceeds Expenditure","Attention needed — Expenditure exceeds Income")</f>
        <v/>
      </c>
    </row>
  </sheetData>
  <mergeCells count="3">
    <mergeCell ref="A1:F1"/>
    <mergeCell ref="A13:B13"/>
    <mergeCell ref="A14:D14"/>
  </mergeCells>
  <conditionalFormatting sqref="A14">
    <cfRule type="expression" priority="1" dxfId="3">
      <formula>B7&gt;=0</formula>
    </cfRule>
    <cfRule type="expression" priority="2" dxfId="4">
      <formula>B7&lt;0</formula>
    </cfRule>
  </conditionalFormatting>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20" customWidth="1" min="1" max="1"/>
    <col width="90" customWidth="1" min="2" max="2"/>
  </cols>
  <sheetData>
    <row r="1" ht="24" customHeight="1">
      <c r="A1" s="30" t="inlineStr">
        <is>
          <t>How to Use This Treasurer's Report Template</t>
        </is>
      </c>
    </row>
    <row r="2"/>
    <row r="3">
      <c r="A3" s="4" t="inlineStr">
        <is>
          <t>Sheet</t>
        </is>
      </c>
      <c r="B3" s="4" t="inlineStr">
        <is>
          <t>Purpose and Guidance</t>
        </is>
      </c>
    </row>
    <row r="4" ht="60" customHeight="1">
      <c r="A4" s="31" t="inlineStr">
        <is>
          <t>Transactions</t>
        </is>
      </c>
      <c r="B4" s="8" t="inlineStr">
        <is>
          <t>The main cash book. Enter the opening balance in E2, then record every income and expenditure item as it occurs — date, description, category, whether it is Income or Expense, the amount, payment method and any notes. The Running Balance column updates automatically. Category and Payment Method have dropdown lists to keep entries consistent.</t>
        </is>
      </c>
    </row>
    <row r="5" ht="60" customHeight="1">
      <c r="A5" s="32" t="inlineStr">
        <is>
          <t>Budget Summary</t>
        </is>
      </c>
      <c r="B5" s="12" t="inlineStr">
        <is>
          <t>Set your annual budget for each expense category in the pale yellow cells. Actual spend is pulled automatically from the Transactions sheet using SUMIF formulas, so there is nothing to update manually here. The Status column flags categories that are Over Budget, Near Limit or On Track. The Income Sources table compares actual income received against your fundraising targets.</t>
        </is>
      </c>
    </row>
    <row r="6" ht="60" customHeight="1">
      <c r="A6" s="31" t="inlineStr">
        <is>
          <t>Dashboard</t>
        </is>
      </c>
      <c r="B6" s="8" t="inlineStr">
        <is>
          <t>A one-page overview for committee meetings and the AGM, showing total income, expenditure, net position and bank balance, plus charts comparing budget to actual spend and a breakdown of expenditure by category. All figures update automatically as you add transactions.</t>
        </is>
      </c>
    </row>
    <row r="7" ht="60" customHeight="1">
      <c r="A7" s="32" t="inlineStr">
        <is>
          <t>Instructions</t>
        </is>
      </c>
      <c r="B7" s="12" t="inlineStr">
        <is>
          <t>This guide. Refer back here if you are unsure which sheet or column to use.</t>
        </is>
      </c>
    </row>
    <row r="8"/>
    <row r="9">
      <c r="A9" s="33" t="inlineStr">
        <is>
          <t>Good Practice Tips for Club Treasurers</t>
        </is>
      </c>
    </row>
    <row r="10">
      <c r="A10" s="8" t="inlineStr">
        <is>
          <t>• Reconcile the Running Balance against your bank statement at least once a month.</t>
        </is>
      </c>
      <c r="B10" s="34" t="n"/>
    </row>
    <row r="11">
      <c r="A11" s="12" t="inlineStr">
        <is>
          <t>• Keep receipts and invoices for every expense entry for at least 6 years for audit purposes.</t>
        </is>
      </c>
      <c r="B11" s="34" t="n"/>
    </row>
    <row r="12">
      <c r="A12" s="8" t="inlineStr">
        <is>
          <t>• Present the Dashboard sheet at committee meetings and the AGM for transparency.</t>
        </is>
      </c>
      <c r="B12" s="34" t="n"/>
    </row>
    <row r="13">
      <c r="A13" s="12" t="inlineStr">
        <is>
          <t>• Review the Budget Summary quarterly and flag any category showing 'Over Budget' early.</t>
        </is>
      </c>
      <c r="B13" s="34" t="n"/>
    </row>
    <row r="14">
      <c r="A14" s="8" t="inlineStr">
        <is>
          <t>• Back up this workbook after each update, ideally to cloud storage shared with the Chair.</t>
        </is>
      </c>
      <c r="B14" s="34" t="n"/>
    </row>
  </sheetData>
  <mergeCells count="7">
    <mergeCell ref="A1:B1"/>
    <mergeCell ref="A9:B9"/>
    <mergeCell ref="A10:B10"/>
    <mergeCell ref="A11:B11"/>
    <mergeCell ref="A12:B12"/>
    <mergeCell ref="A13:B13"/>
    <mergeCell ref="A14:B14"/>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2026-07-21T18:13:10Z</dcterms:created>
  <dcterms:modified xmlns:dcterms="http://purl.org/dc/terms/" xmlns:xsi="http://www.w3.org/2001/XMLSchema-instance" xsi:type="dcterms:W3CDTF">2026-07-21T18:13:10Z</dcterms:modified>
</cp:coreProperties>
</file>