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Note" sheetId="1" state="visible" r:id="rId1"/>
    <sheet xmlns:r="http://schemas.openxmlformats.org/officeDocument/2006/relationships" name="Delivery Log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8"/>
    </font>
    <font>
      <name val="Calibri"/>
      <b val="1"/>
      <sz val="11"/>
    </font>
    <font>
      <name val="Calibri"/>
      <sz val="11"/>
    </font>
    <font>
      <name val="Calibri"/>
      <b val="1"/>
      <color rgb="00FFFFFF"/>
      <sz val="11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3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0" pivotButton="0" quotePrefix="0" xfId="0"/>
    <xf numFmtId="164" fontId="3" fillId="2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165" fontId="2" fillId="0" borderId="0" pivotButton="0" quotePrefix="0" xfId="0"/>
    <xf numFmtId="165" fontId="0" fillId="0" borderId="0" pivotButton="0" quotePrefix="0" xfId="0"/>
    <xf numFmtId="165" fontId="5" fillId="0" borderId="0" pivotButton="0" quotePrefix="0" xfId="0"/>
    <xf numFmtId="0" fontId="0" fillId="2" borderId="0" applyAlignment="1" pivotButton="0" quotePrefix="0" xfId="0">
      <alignment vertical="top" wrapText="1"/>
    </xf>
    <xf numFmtId="0" fontId="1" fillId="0" borderId="0" pivotButton="0" quotePrefix="0" xfId="0"/>
    <xf numFmtId="0" fontId="4" fillId="6" borderId="0" pivotButton="0" quotePrefix="0" xfId="0"/>
    <xf numFmtId="0" fontId="3" fillId="0" borderId="1" pivotButton="0" quotePrefix="0" xfId="0"/>
    <xf numFmtId="164" fontId="0" fillId="4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166" fontId="0" fillId="0" borderId="0" pivotButton="0" quotePrefix="0" xfId="0"/>
    <xf numFmtId="0" fontId="2" fillId="0" borderId="1" pivotButton="0" quotePrefix="0" xfId="0"/>
    <xf numFmtId="0" fontId="3" fillId="2" borderId="1" pivotButton="0" quotePrefix="0" xfId="0"/>
    <xf numFmtId="165" fontId="3" fillId="2" borderId="1" pivotButton="0" quotePrefix="0" xfId="0"/>
    <xf numFmtId="166" fontId="3" fillId="2" borderId="1" pivotButton="0" quotePrefix="0" xfId="0"/>
    <xf numFmtId="0" fontId="0" fillId="0" borderId="1" pivotButton="0" quotePrefix="0" xfId="0"/>
    <xf numFmtId="0" fontId="2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164" fontId="3" fillId="2" borderId="0" pivotButton="0" quotePrefix="0" xfId="0"/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2" fillId="0" borderId="0" pivotButton="0" quotePrefix="0" xfId="0"/>
    <xf numFmtId="165" fontId="0" fillId="0" borderId="0" pivotButton="0" quotePrefix="0" xfId="0"/>
    <xf numFmtId="165" fontId="5" fillId="0" borderId="0" pivotButton="0" quotePrefix="0" xfId="0"/>
    <xf numFmtId="164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0" borderId="0" pivotButton="0" quotePrefix="0" xfId="0"/>
    <xf numFmtId="165" fontId="3" fillId="2" borderId="1" pivotButton="0" quotePrefix="0" xfId="0"/>
    <xf numFmtId="166" fontId="3" fillId="2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FF3CD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Deliveries per Driver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Dashboard'!F12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Dashboard'!$E$13:$E$17</f>
            </numRef>
          </cat>
          <val>
            <numRef>
              <f>'Summary Dashboard'!$F$13:$F$17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Driver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Number of Deliveries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Delivery Status Distribution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Dashboard'!B12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 Dashboard'!$A$13:$A$15</f>
            </numRef>
          </cat>
          <val>
            <numRef>
              <f>'Summary Dashboard'!$B$13:$B$15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14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12" customWidth="1" min="3" max="3"/>
    <col width="12" customWidth="1" min="4" max="4"/>
    <col width="14" customWidth="1" min="5" max="5"/>
    <col width="14" customWidth="1" min="6" max="6"/>
    <col width="16" customWidth="1" min="7" max="7"/>
  </cols>
  <sheetData>
    <row r="1" ht="28" customHeight="1">
      <c r="A1" s="1" t="inlineStr">
        <is>
          <t>DELIVERY NOTE</t>
        </is>
      </c>
    </row>
    <row r="2">
      <c r="A2" s="2" t="inlineStr">
        <is>
          <t>Ashcroft Trading Supplies Ltd</t>
        </is>
      </c>
    </row>
    <row r="3">
      <c r="A3" s="2" t="inlineStr">
        <is>
          <t>Unit 4, Meridian Business Park, Leeds, LS10 1AB</t>
        </is>
      </c>
    </row>
    <row r="4">
      <c r="A4" s="2" t="inlineStr">
        <is>
          <t>VAT No: GB 245 8891 07   |   Tel: 0113 496 0022</t>
        </is>
      </c>
    </row>
    <row r="5"/>
    <row r="6">
      <c r="A6" s="3" t="inlineStr">
        <is>
          <t>Deliver To:</t>
        </is>
      </c>
      <c r="E6" s="4" t="inlineStr">
        <is>
          <t>Delivery Note No:</t>
        </is>
      </c>
      <c r="F6" s="5" t="inlineStr">
        <is>
          <t>DN-10457</t>
        </is>
      </c>
    </row>
    <row r="7">
      <c r="A7" s="3" t="inlineStr">
        <is>
          <t>Customer Name:</t>
        </is>
      </c>
      <c r="B7" s="5" t="inlineStr">
        <is>
          <t>Amelia Baxter Interiors</t>
        </is>
      </c>
      <c r="E7" s="4" t="inlineStr">
        <is>
          <t>Order Reference:</t>
        </is>
      </c>
      <c r="F7" s="5" t="inlineStr">
        <is>
          <t>SO-3391</t>
        </is>
      </c>
    </row>
    <row r="8">
      <c r="A8" s="3" t="inlineStr">
        <is>
          <t>Address:</t>
        </is>
      </c>
      <c r="B8" s="5" t="inlineStr">
        <is>
          <t>18 Corn Exchange, Manchester, M4 3TR</t>
        </is>
      </c>
      <c r="E8" s="4" t="inlineStr">
        <is>
          <t>Date Dispatched:</t>
        </is>
      </c>
      <c r="F8" s="35" t="n">
        <v>46213</v>
      </c>
    </row>
    <row r="9">
      <c r="A9" s="3" t="inlineStr">
        <is>
          <t>Contact:</t>
        </is>
      </c>
      <c r="B9" s="5" t="inlineStr">
        <is>
          <t>0161 273 8845</t>
        </is>
      </c>
      <c r="E9" s="4" t="inlineStr">
        <is>
          <t>Vehicle Registration:</t>
        </is>
      </c>
      <c r="F9" s="5" t="inlineStr">
        <is>
          <t>YK26 LMP</t>
        </is>
      </c>
    </row>
    <row r="10">
      <c r="E10" s="4" t="inlineStr">
        <is>
          <t>Driver Name:</t>
        </is>
      </c>
      <c r="F10" s="5" t="inlineStr">
        <is>
          <t>Harry Wilson</t>
        </is>
      </c>
    </row>
    <row r="11"/>
    <row r="12">
      <c r="A12" s="7" t="inlineStr">
        <is>
          <t>Item Code</t>
        </is>
      </c>
      <c r="B12" s="7" t="inlineStr">
        <is>
          <t>Description</t>
        </is>
      </c>
      <c r="C12" s="7" t="inlineStr">
        <is>
          <t>Qty Ordered</t>
        </is>
      </c>
      <c r="D12" s="7" t="inlineStr">
        <is>
          <t>Qty Delivered</t>
        </is>
      </c>
      <c r="E12" s="7" t="inlineStr">
        <is>
          <t>Unit</t>
        </is>
      </c>
      <c r="F12" s="7" t="inlineStr">
        <is>
          <t>Unit Price (£)</t>
        </is>
      </c>
      <c r="G12" s="7" t="inlineStr">
        <is>
          <t>Line Total (£)</t>
        </is>
      </c>
    </row>
    <row r="13">
      <c r="A13" s="8" t="inlineStr">
        <is>
          <t>SKU-1001</t>
        </is>
      </c>
      <c r="B13" s="9" t="inlineStr">
        <is>
          <t>Oak Veneer Panel 2400x1200mm</t>
        </is>
      </c>
      <c r="C13" s="8" t="n">
        <v>40</v>
      </c>
      <c r="D13" s="8" t="n">
        <v>40</v>
      </c>
      <c r="E13" s="8" t="inlineStr">
        <is>
          <t>each</t>
        </is>
      </c>
      <c r="F13" s="36" t="n">
        <v>28.5</v>
      </c>
      <c r="G13" s="36">
        <f>D13*F13</f>
        <v/>
      </c>
    </row>
    <row r="14">
      <c r="A14" s="11" t="inlineStr">
        <is>
          <t>SKU-1002</t>
        </is>
      </c>
      <c r="B14" s="12" t="inlineStr">
        <is>
          <t>Brushed Steel Handle Set</t>
        </is>
      </c>
      <c r="C14" s="11" t="n">
        <v>120</v>
      </c>
      <c r="D14" s="11" t="n">
        <v>118</v>
      </c>
      <c r="E14" s="11" t="inlineStr">
        <is>
          <t>pack</t>
        </is>
      </c>
      <c r="F14" s="37" t="n">
        <v>6.75</v>
      </c>
      <c r="G14" s="37">
        <f>D14*F14</f>
        <v/>
      </c>
    </row>
    <row r="15">
      <c r="A15" s="8" t="inlineStr">
        <is>
          <t>SKU-1003</t>
        </is>
      </c>
      <c r="B15" s="9" t="inlineStr">
        <is>
          <t>Soft-Close Hinge (Pair)</t>
        </is>
      </c>
      <c r="C15" s="8" t="n">
        <v>200</v>
      </c>
      <c r="D15" s="8" t="n">
        <v>200</v>
      </c>
      <c r="E15" s="8" t="inlineStr">
        <is>
          <t>pair</t>
        </is>
      </c>
      <c r="F15" s="36" t="n">
        <v>3.2</v>
      </c>
      <c r="G15" s="36">
        <f>D15*F15</f>
        <v/>
      </c>
    </row>
    <row r="16">
      <c r="A16" s="11" t="inlineStr">
        <is>
          <t>SKU-1004</t>
        </is>
      </c>
      <c r="B16" s="12" t="inlineStr">
        <is>
          <t>Laminate Worktop 3m</t>
        </is>
      </c>
      <c r="C16" s="11" t="n">
        <v>15</v>
      </c>
      <c r="D16" s="11" t="n">
        <v>14</v>
      </c>
      <c r="E16" s="11" t="inlineStr">
        <is>
          <t>each</t>
        </is>
      </c>
      <c r="F16" s="37" t="n">
        <v>64</v>
      </c>
      <c r="G16" s="37">
        <f>D16*F16</f>
        <v/>
      </c>
    </row>
    <row r="17">
      <c r="A17" s="8" t="inlineStr">
        <is>
          <t>SKU-1005</t>
        </is>
      </c>
      <c r="B17" s="9" t="inlineStr">
        <is>
          <t>Edge Banding Roll 50m</t>
        </is>
      </c>
      <c r="C17" s="8" t="n">
        <v>30</v>
      </c>
      <c r="D17" s="8" t="n">
        <v>30</v>
      </c>
      <c r="E17" s="8" t="inlineStr">
        <is>
          <t>roll</t>
        </is>
      </c>
      <c r="F17" s="36" t="n">
        <v>12.9</v>
      </c>
      <c r="G17" s="36">
        <f>D17*F17</f>
        <v/>
      </c>
    </row>
    <row r="18">
      <c r="A18" s="11" t="inlineStr">
        <is>
          <t>SKU-1006</t>
        </is>
      </c>
      <c r="B18" s="12" t="inlineStr">
        <is>
          <t>Cabinet Leg Set (4pk)</t>
        </is>
      </c>
      <c r="C18" s="11" t="n">
        <v>60</v>
      </c>
      <c r="D18" s="11" t="n">
        <v>58</v>
      </c>
      <c r="E18" s="11" t="inlineStr">
        <is>
          <t>pack</t>
        </is>
      </c>
      <c r="F18" s="37" t="n">
        <v>9.4</v>
      </c>
      <c r="G18" s="37">
        <f>D18*F18</f>
        <v/>
      </c>
    </row>
    <row r="19">
      <c r="A19" s="8" t="inlineStr">
        <is>
          <t>SKU-1007</t>
        </is>
      </c>
      <c r="B19" s="9" t="inlineStr">
        <is>
          <t>Screw Pack Assorted 500pc</t>
        </is>
      </c>
      <c r="C19" s="8" t="n">
        <v>25</v>
      </c>
      <c r="D19" s="8" t="n">
        <v>25</v>
      </c>
      <c r="E19" s="8" t="inlineStr">
        <is>
          <t>box</t>
        </is>
      </c>
      <c r="F19" s="36" t="n">
        <v>14.2</v>
      </c>
      <c r="G19" s="36">
        <f>D19*F19</f>
        <v/>
      </c>
    </row>
    <row r="20">
      <c r="A20" s="11" t="inlineStr">
        <is>
          <t>SKU-1008</t>
        </is>
      </c>
      <c r="B20" s="12" t="inlineStr">
        <is>
          <t>Silicone Sealant Tube</t>
        </is>
      </c>
      <c r="C20" s="11" t="n">
        <v>45</v>
      </c>
      <c r="D20" s="11" t="n">
        <v>45</v>
      </c>
      <c r="E20" s="11" t="inlineStr">
        <is>
          <t>each</t>
        </is>
      </c>
      <c r="F20" s="37" t="n">
        <v>4.1</v>
      </c>
      <c r="G20" s="37">
        <f>D20*F20</f>
        <v/>
      </c>
    </row>
    <row r="21">
      <c r="F21" s="4" t="inlineStr">
        <is>
          <t>Subtotal:</t>
        </is>
      </c>
      <c r="G21" s="38">
        <f>SUM(G13:G20)</f>
        <v/>
      </c>
    </row>
    <row r="22">
      <c r="F22" s="4" t="inlineStr">
        <is>
          <t>VAT @ 20%:</t>
        </is>
      </c>
      <c r="G22" s="39">
        <f>G21*0.2</f>
        <v/>
      </c>
    </row>
    <row r="23">
      <c r="F23" s="4" t="inlineStr">
        <is>
          <t>Total Due:</t>
        </is>
      </c>
      <c r="G23" s="40">
        <f>G21+G22</f>
        <v/>
      </c>
    </row>
    <row r="24"/>
    <row r="25">
      <c r="A25" s="3" t="inlineStr">
        <is>
          <t>Notes / Discrepancies:</t>
        </is>
      </c>
    </row>
    <row r="26">
      <c r="A26" s="17" t="n"/>
    </row>
    <row r="27"/>
    <row r="28"/>
    <row r="29"/>
    <row r="30">
      <c r="A30" s="3" t="inlineStr">
        <is>
          <t>Received By (Print Name):</t>
        </is>
      </c>
      <c r="D30" s="3" t="inlineStr">
        <is>
          <t>Signature:</t>
        </is>
      </c>
    </row>
    <row r="31">
      <c r="A31" s="3" t="inlineStr">
        <is>
          <t>Date Received:</t>
        </is>
      </c>
    </row>
  </sheetData>
  <mergeCells count="10">
    <mergeCell ref="A1:G1"/>
    <mergeCell ref="F6:G6"/>
    <mergeCell ref="F7:G7"/>
    <mergeCell ref="F8:G8"/>
    <mergeCell ref="F9:G9"/>
    <mergeCell ref="F10:G10"/>
    <mergeCell ref="B7:C7"/>
    <mergeCell ref="B8:C8"/>
    <mergeCell ref="B9:C9"/>
    <mergeCell ref="A26:G28"/>
  </mergeCells>
  <conditionalFormatting sqref="D13:D20">
    <cfRule type="expression" priority="1" dxfId="0">
      <formula>D13&lt;C13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18" customWidth="1" min="4" max="4"/>
    <col width="14" customWidth="1" min="5" max="5"/>
    <col width="16" customWidth="1" min="6" max="6"/>
    <col width="14" customWidth="1" min="7" max="7"/>
    <col width="15" customWidth="1" min="8" max="8"/>
    <col width="15" customWidth="1" min="9" max="9"/>
    <col width="14" customWidth="1" min="10" max="10"/>
    <col width="12" customWidth="1" min="11" max="11"/>
    <col width="14" customWidth="1" min="13" max="13"/>
    <col width="16" customWidth="1" min="14" max="14"/>
  </cols>
  <sheetData>
    <row r="1" ht="26" customHeight="1">
      <c r="A1" s="18" t="inlineStr">
        <is>
          <t>Delivery Log — Ashcroft Trading Supplies Ltd</t>
        </is>
      </c>
    </row>
    <row r="2">
      <c r="M2" s="19" t="inlineStr">
        <is>
          <t>Driver</t>
        </is>
      </c>
      <c r="N2" s="19" t="inlineStr">
        <is>
          <t>Depot</t>
        </is>
      </c>
    </row>
    <row r="3">
      <c r="A3" s="7" t="inlineStr">
        <is>
          <t>Delivery No</t>
        </is>
      </c>
      <c r="B3" s="7" t="inlineStr">
        <is>
          <t>Date Dispatched</t>
        </is>
      </c>
      <c r="C3" s="7" t="inlineStr">
        <is>
          <t>Customer</t>
        </is>
      </c>
      <c r="D3" s="7" t="inlineStr">
        <is>
          <t>Destination City</t>
        </is>
      </c>
      <c r="E3" s="7" t="inlineStr">
        <is>
          <t>Driver</t>
        </is>
      </c>
      <c r="F3" s="7" t="inlineStr">
        <is>
          <t>Depot (VLOOKUP)</t>
        </is>
      </c>
      <c r="G3" s="7" t="inlineStr">
        <is>
          <t>Vehicle Reg</t>
        </is>
      </c>
      <c r="H3" s="7" t="inlineStr">
        <is>
          <t>Items Dispatched</t>
        </is>
      </c>
      <c r="I3" s="7" t="inlineStr">
        <is>
          <t>Order Value (£)</t>
        </is>
      </c>
      <c r="J3" s="7" t="inlineStr">
        <is>
          <t>Status</t>
        </is>
      </c>
      <c r="K3" s="7" t="inlineStr">
        <is>
          <t>On Time?</t>
        </is>
      </c>
      <c r="M3" s="20" t="inlineStr">
        <is>
          <t>Harry Wilson</t>
        </is>
      </c>
      <c r="N3" s="20" t="inlineStr">
        <is>
          <t>Leeds Depot</t>
        </is>
      </c>
    </row>
    <row r="4">
      <c r="A4" s="8" t="inlineStr">
        <is>
          <t>DN-10451</t>
        </is>
      </c>
      <c r="B4" s="41" t="n">
        <v>46204</v>
      </c>
      <c r="C4" s="22" t="inlineStr">
        <is>
          <t>Amelia Baxter Interiors</t>
        </is>
      </c>
      <c r="D4" s="8" t="inlineStr">
        <is>
          <t>Manchester</t>
        </is>
      </c>
      <c r="E4" s="8" t="inlineStr">
        <is>
          <t>Jack Thompson</t>
        </is>
      </c>
      <c r="F4" s="23">
        <f>IFERROR(VLOOKUP(E4,$M$3:$N$7,2,FALSE),"Unknown")</f>
        <v/>
      </c>
      <c r="G4" s="8" t="inlineStr">
        <is>
          <t>YK26 LMP</t>
        </is>
      </c>
      <c r="H4" s="8" t="n">
        <v>40</v>
      </c>
      <c r="I4" s="36" t="n">
        <v>1140</v>
      </c>
      <c r="J4" s="8" t="inlineStr">
        <is>
          <t>Delivered</t>
        </is>
      </c>
      <c r="K4" s="23">
        <f>IF(J4="Delivered","Yes","No")</f>
        <v/>
      </c>
      <c r="M4" s="20" t="inlineStr">
        <is>
          <t>Jack Thompson</t>
        </is>
      </c>
      <c r="N4" s="20" t="inlineStr">
        <is>
          <t>Manchester Depot</t>
        </is>
      </c>
    </row>
    <row r="5">
      <c r="A5" s="11" t="inlineStr">
        <is>
          <t>DN-10452</t>
        </is>
      </c>
      <c r="B5" s="42" t="n">
        <v>46205</v>
      </c>
      <c r="C5" s="25" t="inlineStr">
        <is>
          <t>Oakfield Joinery Ltd</t>
        </is>
      </c>
      <c r="D5" s="11" t="inlineStr">
        <is>
          <t>Leeds</t>
        </is>
      </c>
      <c r="E5" s="11" t="inlineStr">
        <is>
          <t>Harry Wilson</t>
        </is>
      </c>
      <c r="F5" s="26">
        <f>IFERROR(VLOOKUP(E5,$M$3:$N$7,2,FALSE),"Unknown")</f>
        <v/>
      </c>
      <c r="G5" s="11" t="inlineStr">
        <is>
          <t>YK26 KLT</t>
        </is>
      </c>
      <c r="H5" s="11" t="n">
        <v>65</v>
      </c>
      <c r="I5" s="37" t="n">
        <v>2380.5</v>
      </c>
      <c r="J5" s="11" t="inlineStr">
        <is>
          <t>Delivered</t>
        </is>
      </c>
      <c r="K5" s="26">
        <f>IF(J5="Delivered","Yes","No")</f>
        <v/>
      </c>
      <c r="M5" s="20" t="inlineStr">
        <is>
          <t>Sophie Clarke</t>
        </is>
      </c>
      <c r="N5" s="20" t="inlineStr">
        <is>
          <t>Bristol Depot</t>
        </is>
      </c>
    </row>
    <row r="6">
      <c r="A6" s="8" t="inlineStr">
        <is>
          <t>DN-10453</t>
        </is>
      </c>
      <c r="B6" s="41" t="n">
        <v>46206</v>
      </c>
      <c r="C6" s="22" t="inlineStr">
        <is>
          <t>Bristol Bay Kitchens</t>
        </is>
      </c>
      <c r="D6" s="8" t="inlineStr">
        <is>
          <t>Bristol</t>
        </is>
      </c>
      <c r="E6" s="8" t="inlineStr">
        <is>
          <t>Sophie Clarke</t>
        </is>
      </c>
      <c r="F6" s="23">
        <f>IFERROR(VLOOKUP(E6,$M$3:$N$7,2,FALSE),"Unknown")</f>
        <v/>
      </c>
      <c r="G6" s="8" t="inlineStr">
        <is>
          <t>BD26 FNM</t>
        </is>
      </c>
      <c r="H6" s="8" t="n">
        <v>28</v>
      </c>
      <c r="I6" s="36" t="n">
        <v>890</v>
      </c>
      <c r="J6" s="8" t="inlineStr">
        <is>
          <t>Delayed</t>
        </is>
      </c>
      <c r="K6" s="23">
        <f>IF(J6="Delivered","Yes","No")</f>
        <v/>
      </c>
      <c r="M6" s="20" t="inlineStr">
        <is>
          <t>Oliver Grant</t>
        </is>
      </c>
      <c r="N6" s="20" t="inlineStr">
        <is>
          <t>Glasgow Depot</t>
        </is>
      </c>
    </row>
    <row r="7">
      <c r="A7" s="11" t="inlineStr">
        <is>
          <t>DN-10454</t>
        </is>
      </c>
      <c r="B7" s="42" t="n">
        <v>46207</v>
      </c>
      <c r="C7" s="25" t="inlineStr">
        <is>
          <t>Glasgow Fit-Out Co</t>
        </is>
      </c>
      <c r="D7" s="11" t="inlineStr">
        <is>
          <t>Glasgow</t>
        </is>
      </c>
      <c r="E7" s="11" t="inlineStr">
        <is>
          <t>Oliver Grant</t>
        </is>
      </c>
      <c r="F7" s="26">
        <f>IFERROR(VLOOKUP(E7,$M$3:$N$7,2,FALSE),"Unknown")</f>
        <v/>
      </c>
      <c r="G7" s="11" t="inlineStr">
        <is>
          <t>GL26 QRS</t>
        </is>
      </c>
      <c r="H7" s="11" t="n">
        <v>52</v>
      </c>
      <c r="I7" s="37" t="n">
        <v>1675.25</v>
      </c>
      <c r="J7" s="11" t="inlineStr">
        <is>
          <t>Delivered</t>
        </is>
      </c>
      <c r="K7" s="26">
        <f>IF(J7="Delivered","Yes","No")</f>
        <v/>
      </c>
      <c r="M7" s="20" t="inlineStr">
        <is>
          <t>Emily Foster</t>
        </is>
      </c>
      <c r="N7" s="20" t="inlineStr">
        <is>
          <t>Birmingham Depot</t>
        </is>
      </c>
    </row>
    <row r="8">
      <c r="A8" s="8" t="inlineStr">
        <is>
          <t>DN-10455</t>
        </is>
      </c>
      <c r="B8" s="41" t="n">
        <v>46209</v>
      </c>
      <c r="C8" s="22" t="inlineStr">
        <is>
          <t>Sophie's Home Studio</t>
        </is>
      </c>
      <c r="D8" s="8" t="inlineStr">
        <is>
          <t>Birmingham</t>
        </is>
      </c>
      <c r="E8" s="8" t="inlineStr">
        <is>
          <t>Emily Foster</t>
        </is>
      </c>
      <c r="F8" s="23">
        <f>IFERROR(VLOOKUP(E8,$M$3:$N$7,2,FALSE),"Unknown")</f>
        <v/>
      </c>
      <c r="G8" s="8" t="inlineStr">
        <is>
          <t>BM26 XYP</t>
        </is>
      </c>
      <c r="H8" s="8" t="n">
        <v>33</v>
      </c>
      <c r="I8" s="36" t="n">
        <v>1020</v>
      </c>
      <c r="J8" s="8" t="inlineStr">
        <is>
          <t>In Transit</t>
        </is>
      </c>
      <c r="K8" s="23">
        <f>IF(J8="Delivered","Yes","No")</f>
        <v/>
      </c>
    </row>
    <row r="9">
      <c r="A9" s="11" t="inlineStr">
        <is>
          <t>DN-10456</t>
        </is>
      </c>
      <c r="B9" s="42" t="n">
        <v>46210</v>
      </c>
      <c r="C9" s="25" t="inlineStr">
        <is>
          <t>Thistle Retail Fit-Outs</t>
        </is>
      </c>
      <c r="D9" s="11" t="inlineStr">
        <is>
          <t>Glasgow</t>
        </is>
      </c>
      <c r="E9" s="11" t="inlineStr">
        <is>
          <t>Oliver Grant</t>
        </is>
      </c>
      <c r="F9" s="26">
        <f>IFERROR(VLOOKUP(E9,$M$3:$N$7,2,FALSE),"Unknown")</f>
        <v/>
      </c>
      <c r="G9" s="11" t="inlineStr">
        <is>
          <t>GL26 QRS</t>
        </is>
      </c>
      <c r="H9" s="11" t="n">
        <v>47</v>
      </c>
      <c r="I9" s="37" t="n">
        <v>1560.75</v>
      </c>
      <c r="J9" s="11" t="inlineStr">
        <is>
          <t>Delivered</t>
        </is>
      </c>
      <c r="K9" s="26">
        <f>IF(J9="Delivered","Yes","No")</f>
        <v/>
      </c>
    </row>
    <row r="10">
      <c r="A10" s="8" t="inlineStr">
        <is>
          <t>DN-10457</t>
        </is>
      </c>
      <c r="B10" s="41" t="n">
        <v>46213</v>
      </c>
      <c r="C10" s="22" t="inlineStr">
        <is>
          <t>Amelia Baxter Interiors</t>
        </is>
      </c>
      <c r="D10" s="8" t="inlineStr">
        <is>
          <t>Manchester</t>
        </is>
      </c>
      <c r="E10" s="8" t="inlineStr">
        <is>
          <t>Harry Wilson</t>
        </is>
      </c>
      <c r="F10" s="23">
        <f>IFERROR(VLOOKUP(E10,$M$3:$N$7,2,FALSE),"Unknown")</f>
        <v/>
      </c>
      <c r="G10" s="8" t="inlineStr">
        <is>
          <t>YK26 LMP</t>
        </is>
      </c>
      <c r="H10" s="8" t="n">
        <v>45</v>
      </c>
      <c r="I10" s="36" t="n">
        <v>1349.9</v>
      </c>
      <c r="J10" s="8" t="inlineStr">
        <is>
          <t>Delivered</t>
        </is>
      </c>
      <c r="K10" s="23">
        <f>IF(J10="Delivered","Yes","No")</f>
        <v/>
      </c>
    </row>
    <row r="11">
      <c r="A11" s="11" t="inlineStr">
        <is>
          <t>DN-10458</t>
        </is>
      </c>
      <c r="B11" s="42" t="n">
        <v>46214</v>
      </c>
      <c r="C11" s="25" t="inlineStr">
        <is>
          <t>Northside Builders</t>
        </is>
      </c>
      <c r="D11" s="11" t="inlineStr">
        <is>
          <t>Leeds</t>
        </is>
      </c>
      <c r="E11" s="11" t="inlineStr">
        <is>
          <t>Jack Thompson</t>
        </is>
      </c>
      <c r="F11" s="26">
        <f>IFERROR(VLOOKUP(E11,$M$3:$N$7,2,FALSE),"Unknown")</f>
        <v/>
      </c>
      <c r="G11" s="11" t="inlineStr">
        <is>
          <t>YK26 KLT</t>
        </is>
      </c>
      <c r="H11" s="11" t="n">
        <v>60</v>
      </c>
      <c r="I11" s="37" t="n">
        <v>2100</v>
      </c>
      <c r="J11" s="11" t="inlineStr">
        <is>
          <t>In Transit</t>
        </is>
      </c>
      <c r="K11" s="26">
        <f>IF(J11="Delivered","Yes","No")</f>
        <v/>
      </c>
    </row>
    <row r="12">
      <c r="A12" s="8" t="inlineStr">
        <is>
          <t>DN-10459</t>
        </is>
      </c>
      <c r="B12" s="41" t="n">
        <v>46215</v>
      </c>
      <c r="C12" s="22" t="inlineStr">
        <is>
          <t>Bristol Bay Kitchens</t>
        </is>
      </c>
      <c r="D12" s="8" t="inlineStr">
        <is>
          <t>Bristol</t>
        </is>
      </c>
      <c r="E12" s="8" t="inlineStr">
        <is>
          <t>Sophie Clarke</t>
        </is>
      </c>
      <c r="F12" s="23">
        <f>IFERROR(VLOOKUP(E12,$M$3:$N$7,2,FALSE),"Unknown")</f>
        <v/>
      </c>
      <c r="G12" s="8" t="inlineStr">
        <is>
          <t>BD26 FNM</t>
        </is>
      </c>
      <c r="H12" s="8" t="n">
        <v>22</v>
      </c>
      <c r="I12" s="36" t="n">
        <v>745.6</v>
      </c>
      <c r="J12" s="8" t="inlineStr">
        <is>
          <t>Delayed</t>
        </is>
      </c>
      <c r="K12" s="23">
        <f>IF(J12="Delivered","Yes","No")</f>
        <v/>
      </c>
    </row>
    <row r="13">
      <c r="A13" s="11" t="inlineStr">
        <is>
          <t>DN-10460</t>
        </is>
      </c>
      <c r="B13" s="42" t="n">
        <v>46217</v>
      </c>
      <c r="C13" s="25" t="inlineStr">
        <is>
          <t>Northside Builders</t>
        </is>
      </c>
      <c r="D13" s="11" t="inlineStr">
        <is>
          <t>Leeds</t>
        </is>
      </c>
      <c r="E13" s="11" t="inlineStr">
        <is>
          <t>Emily Foster</t>
        </is>
      </c>
      <c r="F13" s="26">
        <f>IFERROR(VLOOKUP(E13,$M$3:$N$7,2,FALSE),"Unknown")</f>
        <v/>
      </c>
      <c r="G13" s="11" t="inlineStr">
        <is>
          <t>BM26 XYP</t>
        </is>
      </c>
      <c r="H13" s="11" t="n">
        <v>38</v>
      </c>
      <c r="I13" s="37" t="n">
        <v>1180.3</v>
      </c>
      <c r="J13" s="11" t="inlineStr">
        <is>
          <t>Delivered</t>
        </is>
      </c>
      <c r="K13" s="26">
        <f>IF(J13="Delivered","Yes","No")</f>
        <v/>
      </c>
    </row>
    <row r="14"/>
    <row r="15">
      <c r="C15" s="3" t="inlineStr">
        <is>
          <t>Totals / Metrics:</t>
        </is>
      </c>
      <c r="H15" s="3">
        <f>SUM(H4:H13)</f>
        <v/>
      </c>
      <c r="I15" s="38">
        <f>SUM(I4:I13)</f>
        <v/>
      </c>
    </row>
    <row r="16">
      <c r="C16" s="3" t="inlineStr">
        <is>
          <t>Average Order Value:</t>
        </is>
      </c>
      <c r="I16" s="39">
        <f>IFERROR(AVERAGE(I4:I13),0)</f>
        <v/>
      </c>
    </row>
    <row r="17">
      <c r="C17" s="3" t="inlineStr">
        <is>
          <t>Delivered On Time (Count):</t>
        </is>
      </c>
      <c r="I17">
        <f>COUNTIF(J4:J13,"Delivered")</f>
        <v/>
      </c>
    </row>
    <row r="18">
      <c r="C18" s="3" t="inlineStr">
        <is>
          <t>Delayed (Count):</t>
        </is>
      </c>
      <c r="I18">
        <f>COUNTIF(J4:J13,"Delayed")</f>
        <v/>
      </c>
    </row>
    <row r="19">
      <c r="C19" s="3" t="inlineStr">
        <is>
          <t>On-Time Delivery Rate:</t>
        </is>
      </c>
      <c r="I19" s="43">
        <f>IFERROR(COUNTIF(J4:J13,"Delivered")/COUNTA(J4:J13),0)</f>
        <v/>
      </c>
    </row>
  </sheetData>
  <mergeCells count="1">
    <mergeCell ref="A1:K1"/>
  </mergeCells>
  <conditionalFormatting sqref="J4:J13">
    <cfRule type="expression" priority="1" dxfId="1">
      <formula>J4="Delayed"</formula>
    </cfRule>
    <cfRule type="expression" priority="2" dxfId="2">
      <formula>J4="In Transit"</formula>
    </cfRule>
    <cfRule type="expression" priority="3" dxfId="3">
      <formula>J4="Delivered"</formula>
    </cfRule>
  </conditionalFormatting>
  <dataValidations count="1">
    <dataValidation sqref="J4:J33" showErrorMessage="1" showInputMessage="1" allowBlank="1" type="list">
      <formula1>"Delivered,In Transit,Delayed"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4" customWidth="1" min="4" max="4"/>
    <col width="22" customWidth="1" min="5" max="5"/>
    <col width="16" customWidth="1" min="6" max="6"/>
    <col width="16" customWidth="1" min="7" max="7"/>
  </cols>
  <sheetData>
    <row r="1" ht="26" customHeight="1">
      <c r="A1" s="18" t="inlineStr">
        <is>
          <t>Delivery Performance Dashboard</t>
        </is>
      </c>
    </row>
    <row r="2"/>
    <row r="3">
      <c r="A3" s="19" t="inlineStr">
        <is>
          <t>Key Metrics</t>
        </is>
      </c>
    </row>
    <row r="4">
      <c r="A4" s="28" t="inlineStr">
        <is>
          <t>Total Deliveries Logged:</t>
        </is>
      </c>
      <c r="B4" s="29">
        <f>COUNTA('Delivery Log'!A4:A13)</f>
        <v/>
      </c>
    </row>
    <row r="5">
      <c r="A5" s="28" t="inlineStr">
        <is>
          <t>Total Order Value (£):</t>
        </is>
      </c>
      <c r="B5" s="44">
        <f>SUM('Delivery Log'!I4:I13)</f>
        <v/>
      </c>
    </row>
    <row r="6">
      <c r="A6" s="28" t="inlineStr">
        <is>
          <t>Average Order Value (£):</t>
        </is>
      </c>
      <c r="B6" s="44">
        <f>IFERROR(AVERAGE('Delivery Log'!I4:I13),0)</f>
        <v/>
      </c>
    </row>
    <row r="7">
      <c r="A7" s="28" t="inlineStr">
        <is>
          <t>On-Time Delivery Rate:</t>
        </is>
      </c>
      <c r="B7" s="45">
        <f>IFERROR(COUNTIF('Delivery Log'!J4:J13,"Delivered")/COUNTA('Delivery Log'!J4:J13),0)</f>
        <v/>
      </c>
    </row>
    <row r="8">
      <c r="A8" s="28" t="inlineStr">
        <is>
          <t>Delayed Deliveries:</t>
        </is>
      </c>
      <c r="B8" s="29">
        <f>COUNTIF('Delivery Log'!J4:J13,"Delayed")</f>
        <v/>
      </c>
    </row>
    <row r="9">
      <c r="A9" s="28" t="inlineStr">
        <is>
          <t>In Transit Deliveries:</t>
        </is>
      </c>
      <c r="B9" s="29">
        <f>COUNTIF('Delivery Log'!J4:J13,"In Transit")</f>
        <v/>
      </c>
    </row>
    <row r="10"/>
    <row r="11"/>
    <row r="12">
      <c r="A12" s="19" t="inlineStr">
        <is>
          <t>Status</t>
        </is>
      </c>
      <c r="B12" s="19" t="inlineStr">
        <is>
          <t>Count</t>
        </is>
      </c>
      <c r="E12" s="19" t="inlineStr">
        <is>
          <t>Driver</t>
        </is>
      </c>
      <c r="F12" s="19" t="inlineStr">
        <is>
          <t>Deliveries</t>
        </is>
      </c>
    </row>
    <row r="13">
      <c r="A13" s="20" t="inlineStr">
        <is>
          <t>Delivered</t>
        </is>
      </c>
      <c r="B13" s="32">
        <f>COUNTIF('Delivery Log'!J4:J13,"Delivered")</f>
        <v/>
      </c>
      <c r="E13" s="20" t="inlineStr">
        <is>
          <t>Harry Wilson</t>
        </is>
      </c>
      <c r="F13" s="32">
        <f>COUNTIF('Delivery Log'!E4:E13,E13)</f>
        <v/>
      </c>
    </row>
    <row r="14">
      <c r="A14" s="20" t="inlineStr">
        <is>
          <t>In Transit</t>
        </is>
      </c>
      <c r="B14" s="32">
        <f>COUNTIF('Delivery Log'!J4:J13,"In Transit")</f>
        <v/>
      </c>
      <c r="E14" s="20" t="inlineStr">
        <is>
          <t>Jack Thompson</t>
        </is>
      </c>
      <c r="F14" s="32">
        <f>COUNTIF('Delivery Log'!E4:E13,E14)</f>
        <v/>
      </c>
    </row>
    <row r="15">
      <c r="A15" s="20" t="inlineStr">
        <is>
          <t>Delayed</t>
        </is>
      </c>
      <c r="B15" s="32">
        <f>COUNTIF('Delivery Log'!J4:J13,"Delayed")</f>
        <v/>
      </c>
      <c r="E15" s="20" t="inlineStr">
        <is>
          <t>Sophie Clarke</t>
        </is>
      </c>
      <c r="F15" s="32">
        <f>COUNTIF('Delivery Log'!E4:E13,E15)</f>
        <v/>
      </c>
    </row>
    <row r="16">
      <c r="E16" s="20" t="inlineStr">
        <is>
          <t>Oliver Grant</t>
        </is>
      </c>
      <c r="F16" s="32">
        <f>COUNTIF('Delivery Log'!E4:E13,E16)</f>
        <v/>
      </c>
    </row>
    <row r="17">
      <c r="E17" s="20" t="inlineStr">
        <is>
          <t>Emily Foster</t>
        </is>
      </c>
      <c r="F17" s="32">
        <f>COUNTIF('Delivery Log'!E4:E13,E17)</f>
        <v/>
      </c>
    </row>
  </sheetData>
  <mergeCells count="2">
    <mergeCell ref="A1:G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 ht="26" customHeight="1">
      <c r="A1" s="18" t="inlineStr">
        <is>
          <t>How to Use This Delivery Note Template</t>
        </is>
      </c>
    </row>
    <row r="2"/>
    <row r="3" ht="60" customHeight="1">
      <c r="A3" s="33" t="inlineStr">
        <is>
          <t>Delivery Note</t>
        </is>
      </c>
      <c r="B3" s="34" t="inlineStr">
        <is>
          <t>A printable single delivery note document. Fill in the pale-yellow cells with the delivery note number, order reference, customer details and dispatch information. The items table calculates each line total automatically (Qty Delivered x Unit Price), and the Subtotal, VAT and Total Due update automatically. Rows with fewer items delivered than ordered are highlighted amber.</t>
        </is>
      </c>
    </row>
    <row r="4" ht="60" customHeight="1">
      <c r="A4" s="33" t="inlineStr">
        <is>
          <t>Delivery Log</t>
        </is>
      </c>
      <c r="B4" s="34" t="inlineStr">
        <is>
          <t>A running log of all deliveries dispatched. Enter each delivery's details in a new row; the Depot column automatically looks up the driver's depot using VLOOKUP. Use the Status dropdown (Delivered, In Transit, Delayed) to update progress — rows are colour-coded automatically, and the 'On Time?' column updates via an IF formula. Totals at the bottom summarise order values, average order value and on-time delivery rate using SUM, AVERAGE and COUNTIF.</t>
        </is>
      </c>
    </row>
    <row r="5" ht="60" customHeight="1">
      <c r="A5" s="33" t="inlineStr">
        <is>
          <t>Summary Dashboard</t>
        </is>
      </c>
      <c r="B5" s="34" t="inlineStr">
        <is>
          <t>Key metrics pulled automatically from the Delivery Log, plus a bar chart of deliveries per driver and a pie chart of delivery status distribution. Use this sheet to review overall performance at a glance — no manual entry required, everything is formula-driven.</t>
        </is>
      </c>
    </row>
    <row r="6" ht="60" customHeight="1">
      <c r="A6" s="33" t="inlineStr">
        <is>
          <t>Editing Data</t>
        </is>
      </c>
      <c r="B6" s="34" t="inlineStr">
        <is>
          <t>Pale-yellow cells are designed for manual input. All other cells contain formulas — avoid overtyping these to keep the workbook calculating correctly. To add more deliveries, insert new rows within the Delivery Log table and extend the formulas/formatting down.</t>
        </is>
      </c>
    </row>
    <row r="7" ht="60" customHeight="1">
      <c r="A7" s="33" t="inlineStr">
        <is>
          <t>VAT Rate</t>
        </is>
      </c>
      <c r="B7" s="34" t="inlineStr">
        <is>
          <t>The Delivery Note assumes a standard UK VAT rate of 20%. Adjust the formula in the VAT row of the Delivery Note sheet if a different rate applies to your goods.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2026-07-14T15:21:53Z</dcterms:created>
  <dcterms:modified xmlns:dcterms="http://purl.org/dc/terms/" xmlns:xsi="http://www.w3.org/2001/XMLSchema-instance" xsi:type="dcterms:W3CDTF">2026-07-14T15:21:53Z</dcterms:modified>
</cp:coreProperties>
</file>