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LA Transactions" sheetId="1" state="visible" r:id="rId1"/>
    <sheet xmlns:r="http://schemas.openxmlformats.org/officeDocument/2006/relationships" name="Summary Dashboard" sheetId="2" state="visible" r:id="rId2"/>
    <sheet xmlns:r="http://schemas.openxmlformats.org/officeDocument/2006/relationships" name="S455 Tax Calculator"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7">
    <font>
      <name val="Calibri"/>
      <family val="2"/>
      <color theme="1"/>
      <sz val="11"/>
      <scheme val="minor"/>
    </font>
    <font>
      <name val="Calibri"/>
      <b val="1"/>
      <color rgb="000F766E"/>
      <sz val="16"/>
    </font>
    <font>
      <name val="Calibri"/>
      <b val="1"/>
      <sz val="11"/>
    </font>
    <font>
      <name val="Calibri"/>
      <sz val="11"/>
    </font>
    <font>
      <name val="Calibri"/>
      <b val="1"/>
      <color rgb="00FFFFFF"/>
      <sz val="11"/>
    </font>
    <font>
      <b val="1"/>
      <color rgb="00FFFFFF"/>
    </font>
    <font>
      <i val="1"/>
      <color rgb="006B7280"/>
      <sz val="10"/>
    </font>
  </fonts>
  <fills count="7">
    <fill>
      <patternFill/>
    </fill>
    <fill>
      <patternFill patternType="gray125"/>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center" vertical="center" wrapText="1"/>
    </xf>
    <xf numFmtId="0" fontId="2" fillId="0" borderId="0" pivotButton="0" quotePrefix="0" xfId="0"/>
    <xf numFmtId="0" fontId="3" fillId="2" borderId="0" pivotButton="0" quotePrefix="0" xfId="0"/>
    <xf numFmtId="0" fontId="0" fillId="2" borderId="0" pivotButton="0" quotePrefix="0" xfId="0"/>
    <xf numFmtId="0" fontId="4" fillId="3" borderId="1" applyAlignment="1" pivotButton="0" quotePrefix="0" xfId="0">
      <alignment horizontal="center" vertical="center" wrapText="1"/>
    </xf>
    <xf numFmtId="164" fontId="0" fillId="4"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65" fontId="0" fillId="4" borderId="1" applyAlignment="1" pivotButton="0" quotePrefix="0" xfId="0">
      <alignment horizontal="center" vertical="center" wrapText="1"/>
    </xf>
    <xf numFmtId="164"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165" fontId="0" fillId="5" borderId="1" applyAlignment="1" pivotButton="0" quotePrefix="0" xfId="0">
      <alignment horizontal="center" vertical="center" wrapText="1"/>
    </xf>
    <xf numFmtId="0" fontId="5" fillId="6" borderId="1" applyAlignment="1" pivotButton="0" quotePrefix="0" xfId="0">
      <alignment horizontal="center" vertical="center" wrapText="1"/>
    </xf>
    <xf numFmtId="165" fontId="5" fillId="6" borderId="1" applyAlignment="1" pivotButton="0" quotePrefix="0" xfId="0">
      <alignment horizontal="center" vertical="center" wrapText="1"/>
    </xf>
    <xf numFmtId="0" fontId="5" fillId="6" borderId="1" pivotButton="0" quotePrefix="0" xfId="0"/>
    <xf numFmtId="165" fontId="0" fillId="4" borderId="1" applyAlignment="1" pivotButton="0" quotePrefix="0" xfId="0">
      <alignment horizontal="right" vertical="center"/>
    </xf>
    <xf numFmtId="0" fontId="0" fillId="4" borderId="1" applyAlignment="1" pivotButton="0" quotePrefix="0" xfId="0">
      <alignment horizontal="right" vertical="center"/>
    </xf>
    <xf numFmtId="165" fontId="0" fillId="4" borderId="1" pivotButton="0" quotePrefix="0" xfId="0"/>
    <xf numFmtId="0" fontId="1" fillId="0" borderId="0" pivotButton="0" quotePrefix="0" xfId="0"/>
    <xf numFmtId="0" fontId="6" fillId="0" borderId="0" pivotButton="0" quotePrefix="0" xfId="0"/>
    <xf numFmtId="0" fontId="5" fillId="6" borderId="1" applyAlignment="1" pivotButton="0" quotePrefix="0" xfId="0">
      <alignment horizontal="left" vertical="center" wrapText="1"/>
    </xf>
    <xf numFmtId="164" fontId="0" fillId="2" borderId="1" applyAlignment="1" pivotButton="0" quotePrefix="0" xfId="0">
      <alignment horizontal="right" vertical="center"/>
    </xf>
    <xf numFmtId="164" fontId="0" fillId="4" borderId="1" applyAlignment="1" pivotButton="0" quotePrefix="0" xfId="0">
      <alignment horizontal="right" vertical="center"/>
    </xf>
    <xf numFmtId="165" fontId="0" fillId="2" borderId="1" applyAlignment="1" pivotButton="0" quotePrefix="0" xfId="0">
      <alignment horizontal="right" vertical="center"/>
    </xf>
    <xf numFmtId="10" fontId="0" fillId="2" borderId="1" applyAlignment="1" pivotButton="0" quotePrefix="0" xfId="0">
      <alignment horizontal="right" vertical="center"/>
    </xf>
    <xf numFmtId="0" fontId="3" fillId="0" borderId="0" applyAlignment="1" pivotButton="0" quotePrefix="0" xfId="0">
      <alignment horizontal="left" vertical="center" wrapText="1"/>
    </xf>
    <xf numFmtId="0" fontId="5" fillId="6" borderId="1" applyAlignment="1" pivotButton="0" quotePrefix="0" xfId="0">
      <alignment horizontal="left" vertical="top"/>
    </xf>
    <xf numFmtId="0" fontId="3" fillId="0" borderId="1" applyAlignment="1" pivotButton="0" quotePrefix="0" xfId="0">
      <alignment horizontal="left" vertical="top" wrapText="1"/>
    </xf>
    <xf numFmtId="0" fontId="0" fillId="0" borderId="4" pivotButton="0" quotePrefix="0" xfId="0"/>
    <xf numFmtId="0" fontId="0" fillId="0" borderId="5" pivotButton="0" quotePrefix="0" xfId="0"/>
  </cellXfs>
  <cellStyles count="1">
    <cellStyle name="Normal" xfId="0" builtinId="0" hidden="0"/>
  </cellStyles>
  <dxfs count="2">
    <dxf>
      <font>
        <name val="Calibri"/>
        <b val="1"/>
        <color rgb="00DC2626"/>
        <sz val="11"/>
      </font>
    </dxf>
    <dxf>
      <font>
        <name val="Calibri"/>
        <b val="1"/>
        <color rgb="0022C55E"/>
        <sz val="1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Money In vs Money Out by Transaction Type</a:t>
            </a:r>
          </a:p>
        </rich>
      </tx>
    </title>
    <plotArea>
      <barChart>
        <barDir val="col"/>
        <grouping val="clustered"/>
        <ser>
          <idx val="0"/>
          <order val="0"/>
          <tx>
            <strRef>
              <f>'Summary Dashboard'!B12</f>
            </strRef>
          </tx>
          <spPr>
            <a:solidFill xmlns:a="http://schemas.openxmlformats.org/drawingml/2006/main">
              <a:srgbClr val="22C55E"/>
            </a:solidFill>
            <a:ln xmlns:a="http://schemas.openxmlformats.org/drawingml/2006/main">
              <a:prstDash val="solid"/>
            </a:ln>
          </spPr>
          <cat>
            <numRef>
              <f>'Summary Dashboard'!$A$13:$A$18</f>
            </numRef>
          </cat>
          <val>
            <numRef>
              <f>'Summary Dashboard'!$B$13:$B$18</f>
            </numRef>
          </val>
        </ser>
        <ser>
          <idx val="1"/>
          <order val="1"/>
          <tx>
            <strRef>
              <f>'Summary Dashboard'!C12</f>
            </strRef>
          </tx>
          <spPr>
            <a:solidFill xmlns:a="http://schemas.openxmlformats.org/drawingml/2006/main">
              <a:srgbClr val="DC2626"/>
            </a:solidFill>
            <a:ln xmlns:a="http://schemas.openxmlformats.org/drawingml/2006/main">
              <a:prstDash val="solid"/>
            </a:ln>
          </spPr>
          <cat>
            <numRef>
              <f>'Summary Dashboard'!$A$13:$A$18</f>
            </numRef>
          </cat>
          <val>
            <numRef>
              <f>'Summary Dashboard'!$C$13:$C$18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Transaction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Running Balance Over Time</a:t>
            </a:r>
          </a:p>
        </rich>
      </tx>
    </title>
    <plotArea>
      <lineChart>
        <grouping val="standard"/>
        <ser>
          <idx val="0"/>
          <order val="0"/>
          <tx>
            <strRef>
              <f>'DLA Transactions'!G4</f>
            </strRef>
          </tx>
          <spPr>
            <a:ln xmlns:a="http://schemas.openxmlformats.org/drawingml/2006/main" w="25000">
              <a:solidFill>
                <a:srgbClr val="0F766E"/>
              </a:solidFill>
              <a:prstDash val="solid"/>
            </a:ln>
          </spPr>
          <marker>
            <symbol val="none"/>
            <spPr>
              <a:ln xmlns:a="http://schemas.openxmlformats.org/drawingml/2006/main">
                <a:prstDash val="solid"/>
              </a:ln>
            </spPr>
          </marker>
          <cat>
            <numRef>
              <f>'DLA Transactions'!$A$5:$A$14</f>
            </numRef>
          </cat>
          <val>
            <numRef>
              <f>'DLA Transactions'!$G$5:$G$14</f>
            </numRef>
          </val>
        </ser>
        <axId val="10"/>
        <axId val="100"/>
      </lineChart>
      <catAx>
        <axId val="10"/>
        <scaling>
          <orientation val="minMax"/>
        </scaling>
        <axPos val="l"/>
        <title>
          <tx>
            <rich>
              <a:bodyPr xmlns:a="http://schemas.openxmlformats.org/drawingml/2006/main"/>
              <a:p xmlns:a="http://schemas.openxmlformats.org/drawingml/2006/main">
                <a:pPr>
                  <a:defRPr/>
                </a:pPr>
                <a:r>
                  <a:t>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2</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20</row>
      <rowOff>0</rowOff>
    </from>
    <ext cx="648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16"/>
  <sheetViews>
    <sheetView workbookViewId="0">
      <pane ySplit="4" topLeftCell="A5" activePane="bottomLeft" state="frozen"/>
      <selection pane="bottomLeft" activeCell="A1" sqref="A1"/>
    </sheetView>
  </sheetViews>
  <sheetFormatPr baseColWidth="8" defaultRowHeight="15"/>
  <cols>
    <col width="13" customWidth="1" min="1" max="1"/>
    <col width="10" customWidth="1" min="2" max="2"/>
    <col width="38" customWidth="1" min="3" max="3"/>
    <col width="24" customWidth="1" min="4" max="4"/>
    <col width="15" customWidth="1" min="5" max="5"/>
    <col width="15" customWidth="1" min="6" max="6"/>
    <col width="19" customWidth="1" min="7" max="7"/>
    <col width="13" customWidth="1" min="8" max="8"/>
    <col width="30" customWidth="1" min="9" max="9"/>
  </cols>
  <sheetData>
    <row r="1" ht="26" customHeight="1">
      <c r="A1" s="1" t="inlineStr">
        <is>
          <t>Director's Loan Account - Transaction Register (2026)</t>
        </is>
      </c>
    </row>
    <row r="2">
      <c r="A2" s="2" t="inlineStr">
        <is>
          <t>Company:</t>
        </is>
      </c>
      <c r="B2" s="3" t="inlineStr">
        <is>
          <t>Bennett Consulting Ltd</t>
        </is>
      </c>
      <c r="D2" s="2" t="inlineStr">
        <is>
          <t>Director:</t>
        </is>
      </c>
      <c r="E2" s="4" t="inlineStr">
        <is>
          <t>Oliver Bennett</t>
        </is>
      </c>
    </row>
    <row r="3"/>
    <row r="4" ht="32" customHeight="1">
      <c r="A4" s="5" t="inlineStr">
        <is>
          <t>Date</t>
        </is>
      </c>
      <c r="B4" s="5" t="inlineStr">
        <is>
          <t>Ref No.</t>
        </is>
      </c>
      <c r="C4" s="5" t="inlineStr">
        <is>
          <t>Description</t>
        </is>
      </c>
      <c r="D4" s="5" t="inlineStr">
        <is>
          <t>Type</t>
        </is>
      </c>
      <c r="E4" s="5" t="inlineStr">
        <is>
          <t>Money In (£)</t>
        </is>
      </c>
      <c r="F4" s="5" t="inlineStr">
        <is>
          <t>Money Out (£)</t>
        </is>
      </c>
      <c r="G4" s="5" t="inlineStr">
        <is>
          <t>Running Balance (£)</t>
        </is>
      </c>
      <c r="H4" s="5" t="inlineStr">
        <is>
          <t>Status</t>
        </is>
      </c>
      <c r="I4" s="5" t="inlineStr">
        <is>
          <t>Notes</t>
        </is>
      </c>
    </row>
    <row r="5">
      <c r="A5" s="6" t="inlineStr">
        <is>
          <t>2026-01-06</t>
        </is>
      </c>
      <c r="B5" s="7" t="inlineStr">
        <is>
          <t>DLA-001</t>
        </is>
      </c>
      <c r="C5" s="8" t="inlineStr">
        <is>
          <t>Opening balance brought forward</t>
        </is>
      </c>
      <c r="D5" s="7" t="inlineStr">
        <is>
          <t>Opening Balance</t>
        </is>
      </c>
      <c r="E5" s="9" t="n">
        <v>5000</v>
      </c>
      <c r="F5" s="9" t="n">
        <v>0</v>
      </c>
      <c r="G5" s="9">
        <f>E5-F5</f>
        <v/>
      </c>
      <c r="H5" s="7">
        <f>IF(G5&lt;0,"Overdrawn","In Credit")</f>
        <v/>
      </c>
      <c r="I5" s="8" t="inlineStr"/>
    </row>
    <row r="6">
      <c r="A6" s="10" t="inlineStr">
        <is>
          <t>2026-01-15</t>
        </is>
      </c>
      <c r="B6" s="11" t="inlineStr">
        <is>
          <t>DLA-002</t>
        </is>
      </c>
      <c r="C6" s="12" t="inlineStr">
        <is>
          <t>Director introduced personal funds</t>
        </is>
      </c>
      <c r="D6" s="11" t="inlineStr">
        <is>
          <t>Introduced</t>
        </is>
      </c>
      <c r="E6" s="13" t="n">
        <v>3000</v>
      </c>
      <c r="F6" s="13" t="n">
        <v>0</v>
      </c>
      <c r="G6" s="13">
        <f>G5+E6-F6</f>
        <v/>
      </c>
      <c r="H6" s="11">
        <f>IF(G6&lt;0,"Overdrawn","In Credit")</f>
        <v/>
      </c>
      <c r="I6" s="12" t="inlineStr"/>
    </row>
    <row r="7">
      <c r="A7" s="6" t="inlineStr">
        <is>
          <t>2026-02-10</t>
        </is>
      </c>
      <c r="B7" s="7" t="inlineStr">
        <is>
          <t>DLA-003</t>
        </is>
      </c>
      <c r="C7" s="8" t="inlineStr">
        <is>
          <t>Withdrawal for personal use</t>
        </is>
      </c>
      <c r="D7" s="7" t="inlineStr">
        <is>
          <t>Withdrawal</t>
        </is>
      </c>
      <c r="E7" s="9" t="n">
        <v>0</v>
      </c>
      <c r="F7" s="9" t="n">
        <v>2500</v>
      </c>
      <c r="G7" s="9">
        <f>G6+E7-F7</f>
        <v/>
      </c>
      <c r="H7" s="7">
        <f>IF(G7&lt;0,"Overdrawn","In Credit")</f>
        <v/>
      </c>
      <c r="I7" s="8" t="inlineStr"/>
    </row>
    <row r="8">
      <c r="A8" s="10" t="inlineStr">
        <is>
          <t>2026-03-05</t>
        </is>
      </c>
      <c r="B8" s="11" t="inlineStr">
        <is>
          <t>DLA-004</t>
        </is>
      </c>
      <c r="C8" s="12" t="inlineStr">
        <is>
          <t>Personal insurance paid by company card</t>
        </is>
      </c>
      <c r="D8" s="11" t="inlineStr">
        <is>
          <t>Expense Paid by Company</t>
        </is>
      </c>
      <c r="E8" s="13" t="n">
        <v>0</v>
      </c>
      <c r="F8" s="13" t="n">
        <v>450</v>
      </c>
      <c r="G8" s="13">
        <f>G7+E8-F8</f>
        <v/>
      </c>
      <c r="H8" s="11">
        <f>IF(G8&lt;0,"Overdrawn","In Credit")</f>
        <v/>
      </c>
      <c r="I8" s="12" t="inlineStr"/>
    </row>
    <row r="9">
      <c r="A9" s="6" t="inlineStr">
        <is>
          <t>2026-03-31</t>
        </is>
      </c>
      <c r="B9" s="7" t="inlineStr">
        <is>
          <t>DLA-005</t>
        </is>
      </c>
      <c r="C9" s="8" t="inlineStr">
        <is>
          <t>Dividend voted and credited to DLA</t>
        </is>
      </c>
      <c r="D9" s="7" t="inlineStr">
        <is>
          <t>Dividend</t>
        </is>
      </c>
      <c r="E9" s="9" t="n">
        <v>4000</v>
      </c>
      <c r="F9" s="9" t="n">
        <v>0</v>
      </c>
      <c r="G9" s="9">
        <f>G8+E9-F9</f>
        <v/>
      </c>
      <c r="H9" s="7">
        <f>IF(G9&lt;0,"Overdrawn","In Credit")</f>
        <v/>
      </c>
      <c r="I9" s="8" t="inlineStr"/>
    </row>
    <row r="10">
      <c r="A10" s="10" t="inlineStr">
        <is>
          <t>2026-04-20</t>
        </is>
      </c>
      <c r="B10" s="11" t="inlineStr">
        <is>
          <t>DLA-006</t>
        </is>
      </c>
      <c r="C10" s="12" t="inlineStr">
        <is>
          <t>Withdrawal - cash for personal expenses</t>
        </is>
      </c>
      <c r="D10" s="11" t="inlineStr">
        <is>
          <t>Withdrawal</t>
        </is>
      </c>
      <c r="E10" s="13" t="n">
        <v>0</v>
      </c>
      <c r="F10" s="13" t="n">
        <v>6000</v>
      </c>
      <c r="G10" s="13">
        <f>G9+E10-F10</f>
        <v/>
      </c>
      <c r="H10" s="11">
        <f>IF(G10&lt;0,"Overdrawn","In Credit")</f>
        <v/>
      </c>
      <c r="I10" s="12" t="inlineStr"/>
    </row>
    <row r="11">
      <c r="A11" s="6" t="inlineStr">
        <is>
          <t>2026-05-14</t>
        </is>
      </c>
      <c r="B11" s="7" t="inlineStr">
        <is>
          <t>DLA-007</t>
        </is>
      </c>
      <c r="C11" s="8" t="inlineStr">
        <is>
          <t>Director repayment via bank transfer</t>
        </is>
      </c>
      <c r="D11" s="7" t="inlineStr">
        <is>
          <t>Repayment</t>
        </is>
      </c>
      <c r="E11" s="9" t="n">
        <v>2000</v>
      </c>
      <c r="F11" s="9" t="n">
        <v>0</v>
      </c>
      <c r="G11" s="9">
        <f>G10+E11-F11</f>
        <v/>
      </c>
      <c r="H11" s="7">
        <f>IF(G11&lt;0,"Overdrawn","In Credit")</f>
        <v/>
      </c>
      <c r="I11" s="8" t="inlineStr"/>
    </row>
    <row r="12">
      <c r="A12" s="10" t="inlineStr">
        <is>
          <t>2026-06-02</t>
        </is>
      </c>
      <c r="B12" s="11" t="inlineStr">
        <is>
          <t>DLA-008</t>
        </is>
      </c>
      <c r="C12" s="12" t="inlineStr">
        <is>
          <t>Personal travel booked on company account</t>
        </is>
      </c>
      <c r="D12" s="11" t="inlineStr">
        <is>
          <t>Expense Paid by Company</t>
        </is>
      </c>
      <c r="E12" s="13" t="n">
        <v>0</v>
      </c>
      <c r="F12" s="13" t="n">
        <v>800</v>
      </c>
      <c r="G12" s="13">
        <f>G11+E12-F12</f>
        <v/>
      </c>
      <c r="H12" s="11">
        <f>IF(G12&lt;0,"Overdrawn","In Credit")</f>
        <v/>
      </c>
      <c r="I12" s="12" t="inlineStr"/>
    </row>
    <row r="13">
      <c r="A13" s="6" t="inlineStr">
        <is>
          <t>2026-06-25</t>
        </is>
      </c>
      <c r="B13" s="7" t="inlineStr">
        <is>
          <t>DLA-009</t>
        </is>
      </c>
      <c r="C13" s="8" t="inlineStr">
        <is>
          <t>Director introduced funds to reduce overdrawn balance</t>
        </is>
      </c>
      <c r="D13" s="7" t="inlineStr">
        <is>
          <t>Introduced</t>
        </is>
      </c>
      <c r="E13" s="9" t="n">
        <v>1500</v>
      </c>
      <c r="F13" s="9" t="n">
        <v>0</v>
      </c>
      <c r="G13" s="9">
        <f>G12+E13-F13</f>
        <v/>
      </c>
      <c r="H13" s="7">
        <f>IF(G13&lt;0,"Overdrawn","In Credit")</f>
        <v/>
      </c>
      <c r="I13" s="8" t="inlineStr"/>
    </row>
    <row r="14">
      <c r="A14" s="10" t="inlineStr">
        <is>
          <t>2026-07-10</t>
        </is>
      </c>
      <c r="B14" s="11" t="inlineStr">
        <is>
          <t>DLA-010</t>
        </is>
      </c>
      <c r="C14" s="12" t="inlineStr">
        <is>
          <t>Withdrawal for personal use</t>
        </is>
      </c>
      <c r="D14" s="11" t="inlineStr">
        <is>
          <t>Withdrawal</t>
        </is>
      </c>
      <c r="E14" s="13" t="n">
        <v>0</v>
      </c>
      <c r="F14" s="13" t="n">
        <v>1200</v>
      </c>
      <c r="G14" s="13">
        <f>G13+E14-F14</f>
        <v/>
      </c>
      <c r="H14" s="11">
        <f>IF(G14&lt;0,"Overdrawn","In Credit")</f>
        <v/>
      </c>
      <c r="I14" s="12" t="inlineStr"/>
    </row>
    <row r="15"/>
    <row r="16">
      <c r="C16" s="14" t="inlineStr">
        <is>
          <t>TOTALS</t>
        </is>
      </c>
      <c r="E16" s="15">
        <f>SUM(E5:E14)</f>
        <v/>
      </c>
      <c r="F16" s="15">
        <f>SUM(F5:F14)</f>
        <v/>
      </c>
      <c r="G16" s="15">
        <f>G14</f>
        <v/>
      </c>
    </row>
  </sheetData>
  <mergeCells count="1">
    <mergeCell ref="A1:I1"/>
  </mergeCells>
  <conditionalFormatting sqref="G5:G16">
    <cfRule type="expression" priority="1" dxfId="0" stopIfTrue="1">
      <formula>G5&lt;0</formula>
    </cfRule>
    <cfRule type="expression" priority="2" dxfId="1" stopIfTrue="1">
      <formula>G5&gt;=0</formula>
    </cfRule>
  </conditionalFormatting>
  <dataValidations count="1">
    <dataValidation sqref="D5:D34" showErrorMessage="1" showInputMessage="1" allowBlank="1" type="list">
      <formula1>"Opening Balance,Introduced,Withdrawal,Expense Paid by Company,Dividend,Repayment,Salary,Other"</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32" customWidth="1" min="1" max="1"/>
    <col width="16" customWidth="1" min="2" max="2"/>
    <col width="16" customWidth="1" min="3" max="3"/>
    <col width="16" customWidth="1" min="4" max="4"/>
    <col width="3" customWidth="1" min="5" max="5"/>
  </cols>
  <sheetData>
    <row r="1" ht="26" customHeight="1">
      <c r="A1" s="1" t="inlineStr">
        <is>
          <t>Director's Loan Account - Summary Dashboard</t>
        </is>
      </c>
    </row>
    <row r="2"/>
    <row r="3">
      <c r="A3" s="16" t="inlineStr">
        <is>
          <t>Total Introduced / Repaid (£)</t>
        </is>
      </c>
      <c r="B3" s="17">
        <f>SUM('DLA Transactions'!E5:E14)</f>
        <v/>
      </c>
    </row>
    <row r="4">
      <c r="A4" s="16" t="inlineStr">
        <is>
          <t>Total Withdrawn / Expenses (£)</t>
        </is>
      </c>
      <c r="B4" s="17">
        <f>SUM('DLA Transactions'!F5:F14)</f>
        <v/>
      </c>
    </row>
    <row r="5">
      <c r="A5" s="16" t="inlineStr">
        <is>
          <t>Closing Balance (£)</t>
        </is>
      </c>
      <c r="B5" s="17">
        <f>'DLA Transactions'!G14</f>
        <v/>
      </c>
    </row>
    <row r="6">
      <c r="A6" s="16" t="inlineStr">
        <is>
          <t>Number of Transactions</t>
        </is>
      </c>
      <c r="B6" s="18">
        <f>COUNTA('DLA Transactions'!B5:B14)</f>
        <v/>
      </c>
    </row>
    <row r="7">
      <c r="A7" s="16" t="inlineStr">
        <is>
          <t>Account Status</t>
        </is>
      </c>
      <c r="B7" s="8">
        <f>IF(B5&lt;0,"Overdrawn - Director owes the Company","In Credit - Company owes the Director")</f>
        <v/>
      </c>
    </row>
    <row r="8">
      <c r="A8" s="16" t="inlineStr">
        <is>
          <t>Overdrawn Amount (£)</t>
        </is>
      </c>
      <c r="B8" s="19">
        <f>IF(B5&lt;0,ABS(B5),0)</f>
        <v/>
      </c>
    </row>
    <row r="9"/>
    <row r="10"/>
    <row r="11">
      <c r="A11" s="20" t="inlineStr">
        <is>
          <t>Breakdown by Transaction Type</t>
        </is>
      </c>
    </row>
    <row r="12">
      <c r="A12" s="5" t="inlineStr">
        <is>
          <t>Type</t>
        </is>
      </c>
      <c r="B12" s="5" t="inlineStr">
        <is>
          <t>Total In (£)</t>
        </is>
      </c>
      <c r="C12" s="5" t="inlineStr">
        <is>
          <t>Total Out (£)</t>
        </is>
      </c>
      <c r="D12" s="5" t="inlineStr">
        <is>
          <t>Net (£)</t>
        </is>
      </c>
    </row>
    <row r="13">
      <c r="A13" s="8" t="inlineStr">
        <is>
          <t>Opening Balance</t>
        </is>
      </c>
      <c r="B13" s="9">
        <f>SUMIF('DLA Transactions'!D$5:D$14,A13,'DLA Transactions'!E$5:E$14)</f>
        <v/>
      </c>
      <c r="C13" s="9">
        <f>SUMIF('DLA Transactions'!D$5:D$14,A13,'DLA Transactions'!F$5:F$14)</f>
        <v/>
      </c>
      <c r="D13" s="9">
        <f>B13-C13</f>
        <v/>
      </c>
    </row>
    <row r="14">
      <c r="A14" s="12" t="inlineStr">
        <is>
          <t>Introduced</t>
        </is>
      </c>
      <c r="B14" s="13">
        <f>SUMIF('DLA Transactions'!D$5:D$14,A14,'DLA Transactions'!E$5:E$14)</f>
        <v/>
      </c>
      <c r="C14" s="13">
        <f>SUMIF('DLA Transactions'!D$5:D$14,A14,'DLA Transactions'!F$5:F$14)</f>
        <v/>
      </c>
      <c r="D14" s="13">
        <f>B14-C14</f>
        <v/>
      </c>
    </row>
    <row r="15">
      <c r="A15" s="8" t="inlineStr">
        <is>
          <t>Withdrawal</t>
        </is>
      </c>
      <c r="B15" s="9">
        <f>SUMIF('DLA Transactions'!D$5:D$14,A15,'DLA Transactions'!E$5:E$14)</f>
        <v/>
      </c>
      <c r="C15" s="9">
        <f>SUMIF('DLA Transactions'!D$5:D$14,A15,'DLA Transactions'!F$5:F$14)</f>
        <v/>
      </c>
      <c r="D15" s="9">
        <f>B15-C15</f>
        <v/>
      </c>
    </row>
    <row r="16">
      <c r="A16" s="12" t="inlineStr">
        <is>
          <t>Expense Paid by Company</t>
        </is>
      </c>
      <c r="B16" s="13">
        <f>SUMIF('DLA Transactions'!D$5:D$14,A16,'DLA Transactions'!E$5:E$14)</f>
        <v/>
      </c>
      <c r="C16" s="13">
        <f>SUMIF('DLA Transactions'!D$5:D$14,A16,'DLA Transactions'!F$5:F$14)</f>
        <v/>
      </c>
      <c r="D16" s="13">
        <f>B16-C16</f>
        <v/>
      </c>
    </row>
    <row r="17">
      <c r="A17" s="8" t="inlineStr">
        <is>
          <t>Dividend</t>
        </is>
      </c>
      <c r="B17" s="9">
        <f>SUMIF('DLA Transactions'!D$5:D$14,A17,'DLA Transactions'!E$5:E$14)</f>
        <v/>
      </c>
      <c r="C17" s="9">
        <f>SUMIF('DLA Transactions'!D$5:D$14,A17,'DLA Transactions'!F$5:F$14)</f>
        <v/>
      </c>
      <c r="D17" s="9">
        <f>B17-C17</f>
        <v/>
      </c>
    </row>
    <row r="18">
      <c r="A18" s="12" t="inlineStr">
        <is>
          <t>Repayment</t>
        </is>
      </c>
      <c r="B18" s="13">
        <f>SUMIF('DLA Transactions'!D$5:D$14,A18,'DLA Transactions'!E$5:E$14)</f>
        <v/>
      </c>
      <c r="C18" s="13">
        <f>SUMIF('DLA Transactions'!D$5:D$14,A18,'DLA Transactions'!F$5:F$14)</f>
        <v/>
      </c>
      <c r="D18" s="13">
        <f>B18-C18</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42" customWidth="1" min="1" max="1"/>
    <col width="22" customWidth="1" min="2" max="2"/>
    <col width="4" customWidth="1" min="3" max="3"/>
    <col width="30" customWidth="1" min="4" max="4"/>
  </cols>
  <sheetData>
    <row r="1" ht="26" customHeight="1">
      <c r="A1" s="1" t="inlineStr">
        <is>
          <t>Section 455 Corporation Tax Calculator</t>
        </is>
      </c>
    </row>
    <row r="2"/>
    <row r="3">
      <c r="A3" s="21" t="inlineStr">
        <is>
          <t>Guidance: if a director's loan remains outstanding 9 months and 1 day after the</t>
        </is>
      </c>
    </row>
    <row r="4">
      <c r="A4" s="21" t="inlineStr">
        <is>
          <t>company year end, the company must pay S455 tax at 33.75% of the amount unpaid.</t>
        </is>
      </c>
    </row>
    <row r="5"/>
    <row r="6">
      <c r="A6" s="22" t="inlineStr">
        <is>
          <t>Company Year End Date</t>
        </is>
      </c>
      <c r="B6" s="23" t="inlineStr">
        <is>
          <t>2026-12-31</t>
        </is>
      </c>
    </row>
    <row r="7">
      <c r="A7" s="22" t="inlineStr">
        <is>
          <t>Corporation Tax Due Date (9mth+1day)</t>
        </is>
      </c>
      <c r="B7" s="24">
        <f>EDATE(B6,9)+1</f>
        <v/>
      </c>
    </row>
    <row r="8">
      <c r="A8" s="22" t="inlineStr">
        <is>
          <t>Loan Balance at Year End (£)</t>
        </is>
      </c>
      <c r="B8" s="17">
        <f>'Summary Dashboard'!B5</f>
        <v/>
      </c>
    </row>
    <row r="9">
      <c r="A9" s="22" t="inlineStr">
        <is>
          <t>Amount Repaid Before Due Date (£)</t>
        </is>
      </c>
      <c r="B9" s="25" t="n">
        <v>3000</v>
      </c>
    </row>
    <row r="10">
      <c r="A10" s="22" t="inlineStr">
        <is>
          <t>Outstanding Balance After Repayment (£)</t>
        </is>
      </c>
      <c r="B10" s="17">
        <f>MAX(0,B8-B9)</f>
        <v/>
      </c>
    </row>
    <row r="11">
      <c r="A11" s="22" t="inlineStr">
        <is>
          <t>Was Loan Fully Repaid Before Due Date?</t>
        </is>
      </c>
      <c r="B11" s="8">
        <f>IF(B10&lt;=0,"Yes","No")</f>
        <v/>
      </c>
    </row>
    <row r="12">
      <c r="A12" s="22" t="inlineStr">
        <is>
          <t>S455 Tax Rate</t>
        </is>
      </c>
      <c r="B12" s="26" t="n">
        <v>0.3375</v>
      </c>
    </row>
    <row r="13">
      <c r="A13" s="22" t="inlineStr">
        <is>
          <t>S455 Tax Due (£)</t>
        </is>
      </c>
      <c r="B13" s="17">
        <f>IF(B10&lt;=0,0,B10*B12)</f>
        <v/>
      </c>
    </row>
    <row r="14">
      <c r="A14" s="22" t="inlineStr">
        <is>
          <t>Reclaimable When Loan Later Repaid?</t>
        </is>
      </c>
      <c r="B14" s="8">
        <f>IF(B13&gt;0,"Yes - reclaim via CT600A after repayment","N/A - no S455 tax due")</f>
        <v/>
      </c>
    </row>
    <row r="15"/>
    <row r="16"/>
    <row r="17">
      <c r="A17" s="20" t="inlineStr">
        <is>
          <t>Key Notes</t>
        </is>
      </c>
    </row>
    <row r="18">
      <c r="A18" s="27" t="inlineStr">
        <is>
          <t>1. S455 tax applies only to loans made to directors or shareholders who are also participators.</t>
        </is>
      </c>
    </row>
    <row r="19">
      <c r="A19" s="27" t="inlineStr">
        <is>
          <t>2. The tax is charged at 33.75% (aligned with the dividend upper rate) of the outstanding balance.</t>
        </is>
      </c>
    </row>
    <row r="20">
      <c r="A20" s="27" t="inlineStr">
        <is>
          <t>3. If the loan is repaid, released or written off, the S455 tax can be reclaimed from HMRC.</t>
        </is>
      </c>
    </row>
    <row r="21">
      <c r="A21" s="27" t="inlineStr">
        <is>
          <t>4. Reclaims are made using form L2P or via the CT600A section of the Corporation Tax return.</t>
        </is>
      </c>
    </row>
    <row r="22">
      <c r="A22" s="27" t="inlineStr">
        <is>
          <t>5. Loans over £10,000 may also create a benefit in kind for the director (P11D reporting required).</t>
        </is>
      </c>
    </row>
    <row r="23">
      <c r="A23" s="27" t="inlineStr">
        <is>
          <t>6. Anti-avoidance rules ("bed and breakfasting") may apply if a loan is repaid then re-drawn quickly.</t>
        </is>
      </c>
    </row>
  </sheetData>
  <mergeCells count="1">
    <mergeCell ref="A1:D1"/>
  </mergeCells>
  <conditionalFormatting sqref="B13">
    <cfRule type="cellIs" priority="1" operator="greaterThan" dxfId="0">
      <formula>0</formula>
    </cfRule>
    <cfRule type="cellIs" priority="2" operator="equal" dxfId="1">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4" customWidth="1" min="1" max="1"/>
    <col width="24" customWidth="1" min="2" max="2"/>
    <col width="24" customWidth="1" min="3" max="3"/>
    <col width="24" customWidth="1" min="4" max="4"/>
  </cols>
  <sheetData>
    <row r="1" ht="26" customHeight="1">
      <c r="A1" s="1" t="inlineStr">
        <is>
          <t>Director's Loan Account Template - Instructions</t>
        </is>
      </c>
    </row>
    <row r="2"/>
    <row r="3" ht="70" customHeight="1">
      <c r="A3" s="28" t="inlineStr">
        <is>
          <t>DLA Transactions</t>
        </is>
      </c>
      <c r="B3" s="29" t="inlineStr">
        <is>
          <t>Record every movement on the director's loan account here. Enter the date, reference, description and select a Type from the dropdown list. Enter amounts introduced/repaid by the director in "Money In" and amounts withdrawn or paid on the director's behalf in "Money Out". The Running Balance and Status columns calculate automatically.</t>
        </is>
      </c>
      <c r="C3" s="30" t="n"/>
      <c r="D3" s="31" t="n"/>
    </row>
    <row r="4"/>
    <row r="5" ht="70" customHeight="1">
      <c r="A5" s="28" t="inlineStr">
        <is>
          <t>Summary Dashboard</t>
        </is>
      </c>
      <c r="B5" s="29" t="inlineStr">
        <is>
          <t>Shows key totals, the current account status (overdrawn or in credit) and a breakdown of transactions by type. Charts visualise money in versus money out by type, and the running balance trend over the year. These figures update automatically from the Transactions sheet.</t>
        </is>
      </c>
      <c r="C5" s="30" t="n"/>
      <c r="D5" s="31" t="n"/>
    </row>
    <row r="6"/>
    <row r="7" ht="70" customHeight="1">
      <c r="A7" s="28" t="inlineStr">
        <is>
          <t>S455 Tax Calculator</t>
        </is>
      </c>
      <c r="B7" s="29" t="inlineStr">
        <is>
          <t>Estimates any Corporation Tax charge under Section 455 CTA 2010 if the director's loan remains outstanding more than 9 months after the company year end. Enter the year end date and any repayment made before the due date; the sheet calculates the tax due at 33.75% on the balance still outstanding.</t>
        </is>
      </c>
      <c r="C7" s="30" t="n"/>
      <c r="D7" s="31" t="n"/>
    </row>
    <row r="8"/>
    <row r="9" ht="70" customHeight="1">
      <c r="A9" s="28" t="inlineStr">
        <is>
          <t>General Tips</t>
        </is>
      </c>
      <c r="B9" s="29" t="inlineStr">
        <is>
          <t>Pale yellow cells are for your input; other cells contain formulas and should not be overwritten. Keep this account reconciled monthly and discuss any overdrawn balance with your accountant well before the year end to avoid unexpected tax charges.</t>
        </is>
      </c>
      <c r="C9" s="30" t="n"/>
      <c r="D9" s="31" t="n"/>
    </row>
  </sheetData>
  <mergeCells count="5">
    <mergeCell ref="A1:B1"/>
    <mergeCell ref="B3:D3"/>
    <mergeCell ref="B5:D5"/>
    <mergeCell ref="B7:D7"/>
    <mergeCell ref="B9:D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2026-07-21T18:08:46Z</dcterms:created>
  <dcterms:modified xmlns:dcterms="http://purl.org/dc/terms/" xmlns:xsi="http://www.w3.org/2001/XMLSchema-instance" xsi:type="dcterms:W3CDTF">2026-07-21T18:08:46Z</dcterms:modified>
</cp:coreProperties>
</file>