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areholders" sheetId="1" state="visible" r:id="rId1"/>
    <sheet xmlns:r="http://schemas.openxmlformats.org/officeDocument/2006/relationships" name="Dividend Vouchers" sheetId="2" state="visible" r:id="rId2"/>
    <sheet xmlns:r="http://schemas.openxmlformats.org/officeDocument/2006/relationships" name="Summary"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0.00"/>
    <numFmt numFmtId="165" formatCode="0.00&quot;%&quot;"/>
  </numFmts>
  <fonts count="7">
    <font>
      <name val="Calibri"/>
      <family val="2"/>
      <color theme="1"/>
      <sz val="11"/>
      <scheme val="minor"/>
    </font>
    <font>
      <name val="Calibri"/>
      <b val="1"/>
      <color rgb="000F766E"/>
      <sz val="16"/>
    </font>
    <font>
      <name val="Calibri"/>
      <b val="1"/>
      <sz val="10"/>
    </font>
    <font>
      <name val="Calibri"/>
      <sz val="10"/>
    </font>
    <font>
      <name val="Calibri"/>
      <b val="1"/>
      <color rgb="00FFFFFF"/>
      <sz val="11"/>
    </font>
    <font>
      <name val="Calibri"/>
      <b val="1"/>
      <color rgb="00FFFFFF"/>
      <sz val="10"/>
    </font>
    <font>
      <name val="Calibri"/>
      <i val="1"/>
      <color rgb="006B7280"/>
      <sz val="9"/>
    </font>
  </fonts>
  <fills count="7">
    <fill>
      <patternFill/>
    </fill>
    <fill>
      <patternFill patternType="gray125"/>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0">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2" borderId="0" pivotButton="0" quotePrefix="0" xfId="0"/>
    <xf numFmtId="0" fontId="4" fillId="3" borderId="1" applyAlignment="1" pivotButton="0" quotePrefix="0" xfId="0">
      <alignment horizontal="center" vertical="center"/>
    </xf>
    <xf numFmtId="0" fontId="3" fillId="4" borderId="1" applyAlignment="1" pivotButton="0" quotePrefix="0" xfId="0">
      <alignment horizontal="center" vertical="center"/>
    </xf>
    <xf numFmtId="0" fontId="3" fillId="4" borderId="1" applyAlignment="1" pivotButton="0" quotePrefix="0" xfId="0">
      <alignment horizontal="left" vertical="center" wrapText="1"/>
    </xf>
    <xf numFmtId="3" fontId="3" fillId="4" borderId="1" applyAlignment="1" pivotButton="0" quotePrefix="0" xfId="0">
      <alignment horizontal="center" vertical="center"/>
    </xf>
    <xf numFmtId="164" fontId="3" fillId="4" borderId="1" applyAlignment="1" pivotButton="0" quotePrefix="0" xfId="0">
      <alignment horizontal="center" vertical="center"/>
    </xf>
    <xf numFmtId="164" fontId="0" fillId="4" borderId="1" applyAlignment="1" pivotButton="0" quotePrefix="0" xfId="0">
      <alignment horizontal="center" vertical="center"/>
    </xf>
    <xf numFmtId="165" fontId="0" fillId="4" borderId="1" applyAlignment="1" pivotButton="0" quotePrefix="0" xfId="0">
      <alignment horizontal="center" vertical="center"/>
    </xf>
    <xf numFmtId="0" fontId="3" fillId="5" borderId="1" applyAlignment="1" pivotButton="0" quotePrefix="0" xfId="0">
      <alignment horizontal="center" vertical="center"/>
    </xf>
    <xf numFmtId="0" fontId="3" fillId="5" borderId="1" applyAlignment="1" pivotButton="0" quotePrefix="0" xfId="0">
      <alignment horizontal="left" vertical="center" wrapText="1"/>
    </xf>
    <xf numFmtId="3" fontId="3" fillId="5" borderId="1" applyAlignment="1" pivotButton="0" quotePrefix="0" xfId="0">
      <alignment horizontal="center" vertical="center"/>
    </xf>
    <xf numFmtId="164" fontId="3" fillId="5" borderId="1" applyAlignment="1" pivotButton="0" quotePrefix="0" xfId="0">
      <alignment horizontal="center" vertical="center"/>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0" fontId="2" fillId="6" borderId="1" applyAlignment="1" pivotButton="0" quotePrefix="0" xfId="0">
      <alignment horizontal="center" vertical="center"/>
    </xf>
    <xf numFmtId="0" fontId="5" fillId="6" borderId="1" pivotButton="0" quotePrefix="0" xfId="0"/>
    <xf numFmtId="3" fontId="5" fillId="6" borderId="1" pivotButton="0" quotePrefix="0" xfId="0"/>
    <xf numFmtId="164" fontId="5" fillId="6" borderId="1" pivotButton="0" quotePrefix="0" xfId="0"/>
    <xf numFmtId="165" fontId="5" fillId="6" borderId="1" pivotButton="0" quotePrefix="0" xfId="0"/>
    <xf numFmtId="0" fontId="6" fillId="0" borderId="0" pivotButton="0" quotePrefix="0" xfId="0"/>
    <xf numFmtId="0" fontId="0" fillId="4" borderId="1" applyAlignment="1" pivotButton="0" quotePrefix="0" xfId="0">
      <alignment horizontal="center" vertical="center"/>
    </xf>
    <xf numFmtId="3" fontId="0" fillId="4" borderId="1" applyAlignment="1" pivotButton="0" quotePrefix="0" xfId="0">
      <alignment horizontal="center" vertical="center"/>
    </xf>
    <xf numFmtId="0" fontId="0" fillId="5" borderId="1" applyAlignment="1" pivotButton="0" quotePrefix="0" xfId="0">
      <alignment horizontal="center" vertical="center"/>
    </xf>
    <xf numFmtId="3" fontId="0" fillId="5" borderId="1" applyAlignment="1" pivotButton="0" quotePrefix="0" xfId="0">
      <alignment horizontal="center" vertical="center"/>
    </xf>
    <xf numFmtId="0" fontId="5" fillId="6" borderId="1" applyAlignment="1" pivotButton="0" quotePrefix="0" xfId="0">
      <alignment horizontal="center" vertical="center"/>
    </xf>
    <xf numFmtId="0" fontId="4" fillId="6" borderId="0" applyAlignment="1" pivotButton="0" quotePrefix="0" xfId="0">
      <alignment horizontal="center" vertical="center"/>
    </xf>
    <xf numFmtId="0" fontId="2" fillId="4" borderId="1" pivotButton="0" quotePrefix="0" xfId="0"/>
    <xf numFmtId="164" fontId="3" fillId="4" borderId="1" applyAlignment="1" pivotButton="0" quotePrefix="0" xfId="0">
      <alignment horizontal="right" vertical="center"/>
    </xf>
    <xf numFmtId="0" fontId="2" fillId="5" borderId="1" pivotButton="0" quotePrefix="0" xfId="0"/>
    <xf numFmtId="1" fontId="3" fillId="5" borderId="1" applyAlignment="1" pivotButton="0" quotePrefix="0" xfId="0">
      <alignment horizontal="right" vertical="center"/>
    </xf>
    <xf numFmtId="3" fontId="3" fillId="4" borderId="1" applyAlignment="1" pivotButton="0" quotePrefix="0" xfId="0">
      <alignment horizontal="right" vertical="center"/>
    </xf>
    <xf numFmtId="164" fontId="3" fillId="5" borderId="1" applyAlignment="1" pivotButton="0" quotePrefix="0" xfId="0">
      <alignment horizontal="right" vertical="center"/>
    </xf>
    <xf numFmtId="1" fontId="3" fillId="4" borderId="1" applyAlignment="1" pivotButton="0" quotePrefix="0" xfId="0">
      <alignment horizontal="right" vertical="center"/>
    </xf>
    <xf numFmtId="0" fontId="5" fillId="6" borderId="1" applyAlignment="1" pivotButton="0" quotePrefix="0" xfId="0">
      <alignment horizontal="left" vertical="top"/>
    </xf>
    <xf numFmtId="0" fontId="3" fillId="0"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3">
    <dxf>
      <font>
        <b val="1"/>
        <color rgb="00DC2626"/>
      </font>
    </dxf>
    <dxf>
      <font>
        <b val="1"/>
        <color rgb="00DC2626"/>
      </font>
      <fill>
        <patternFill patternType="solid">
          <fgColor rgb="00FEE2E2"/>
        </patternFill>
      </fill>
    </dxf>
    <dxf>
      <font>
        <b val="1"/>
        <color rgb="0022C55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Dividend Distribution by Shareholder</a:t>
            </a:r>
          </a:p>
        </rich>
      </tx>
    </title>
    <plotArea>
      <pieChart>
        <varyColors val="1"/>
        <ser>
          <idx val="0"/>
          <order val="0"/>
          <tx>
            <strRef>
              <f>'Shareholders'!G9</f>
            </strRef>
          </tx>
          <spPr>
            <a:ln xmlns:a="http://schemas.openxmlformats.org/drawingml/2006/main">
              <a:prstDash val="solid"/>
            </a:ln>
          </spPr>
          <cat>
            <numRef>
              <f>'Shareholders'!$B$10:$B$19</f>
            </numRef>
          </cat>
          <val>
            <numRef>
              <f>'Shareholders'!$G$10:$G$19</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Total Dividend by Share Class</a:t>
            </a:r>
          </a:p>
        </rich>
      </tx>
    </title>
    <plotArea>
      <barChart>
        <barDir val="col"/>
        <grouping val="clustered"/>
        <ser>
          <idx val="0"/>
          <order val="0"/>
          <tx>
            <strRef>
              <f>'Summary'!B12</f>
            </strRef>
          </tx>
          <spPr>
            <a:ln xmlns:a="http://schemas.openxmlformats.org/drawingml/2006/main">
              <a:prstDash val="solid"/>
            </a:ln>
          </spPr>
          <cat>
            <numRef>
              <f>'Summary'!$A$13:$A$14</f>
            </numRef>
          </cat>
          <val>
            <numRef>
              <f>'Summary'!$B$13:$B$14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Share Class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Dividend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3</row>
      <rowOff>0</rowOff>
    </from>
    <ext cx="504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504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H20"/>
  <sheetViews>
    <sheetView workbookViewId="0">
      <pane ySplit="9" topLeftCell="A10" activePane="bottomLeft" state="frozen"/>
      <selection pane="bottomLeft" activeCell="A1" sqref="A1"/>
    </sheetView>
  </sheetViews>
  <sheetFormatPr baseColWidth="8" defaultRowHeight="15"/>
  <cols>
    <col width="15" customWidth="1" min="1" max="1"/>
    <col width="20" customWidth="1" min="2" max="2"/>
    <col width="32" customWidth="1" min="3" max="3"/>
    <col width="14" customWidth="1" min="4" max="4"/>
    <col width="16" customWidth="1" min="5" max="5"/>
    <col width="20" customWidth="1" min="6" max="6"/>
    <col width="18" customWidth="1" min="7" max="7"/>
    <col width="18" customWidth="1" min="8" max="8"/>
  </cols>
  <sheetData>
    <row r="1">
      <c r="A1" s="1" t="inlineStr">
        <is>
          <t>OAKFIELD TRADING LTD — SHAREHOLDER REGISTER &amp; DIVIDEND CALCULATION</t>
        </is>
      </c>
    </row>
    <row r="2"/>
    <row r="3">
      <c r="A3" s="2" t="inlineStr">
        <is>
          <t>Company Name:</t>
        </is>
      </c>
      <c r="B3" s="3" t="inlineStr">
        <is>
          <t>Oakfield Trading Ltd</t>
        </is>
      </c>
    </row>
    <row r="4">
      <c r="A4" s="2" t="inlineStr">
        <is>
          <t>Company Registration No.:</t>
        </is>
      </c>
      <c r="B4" s="3" t="inlineStr">
        <is>
          <t>09876543</t>
        </is>
      </c>
    </row>
    <row r="5">
      <c r="A5" s="2" t="inlineStr">
        <is>
          <t>Registered Office:</t>
        </is>
      </c>
      <c r="B5" s="3" t="inlineStr">
        <is>
          <t>14 Kingsway, Manchester, M2 4WQ</t>
        </is>
      </c>
    </row>
    <row r="6">
      <c r="A6" s="2" t="inlineStr">
        <is>
          <t>Dividend Declared Date:</t>
        </is>
      </c>
      <c r="B6" s="3" t="inlineStr">
        <is>
          <t>31/07/2026</t>
        </is>
      </c>
    </row>
    <row r="7">
      <c r="A7" s="2" t="inlineStr">
        <is>
          <t>Financial Year End:</t>
        </is>
      </c>
      <c r="B7" s="3" t="inlineStr">
        <is>
          <t>31/03/2026</t>
        </is>
      </c>
    </row>
    <row r="8"/>
    <row r="9">
      <c r="A9" s="4" t="inlineStr">
        <is>
          <t>Shareholder ID</t>
        </is>
      </c>
      <c r="B9" s="4" t="inlineStr">
        <is>
          <t>Full Name</t>
        </is>
      </c>
      <c r="C9" s="4" t="inlineStr">
        <is>
          <t>Address</t>
        </is>
      </c>
      <c r="D9" s="4" t="inlineStr">
        <is>
          <t>Share Class</t>
        </is>
      </c>
      <c r="E9" s="4" t="inlineStr">
        <is>
          <t>Number of Shares</t>
        </is>
      </c>
      <c r="F9" s="4" t="inlineStr">
        <is>
          <t>Dividend Rate per Share (£)</t>
        </is>
      </c>
      <c r="G9" s="4" t="inlineStr">
        <is>
          <t>Total Dividend (£)</t>
        </is>
      </c>
      <c r="H9" s="4" t="inlineStr">
        <is>
          <t>% of Total Dividend</t>
        </is>
      </c>
    </row>
    <row r="10">
      <c r="A10" s="5" t="inlineStr">
        <is>
          <t>SH001</t>
        </is>
      </c>
      <c r="B10" s="5" t="inlineStr">
        <is>
          <t>Oliver Bennett</t>
        </is>
      </c>
      <c r="C10" s="6" t="inlineStr">
        <is>
          <t>12 Elm Grove, Manchester, M14 5RT</t>
        </is>
      </c>
      <c r="D10" s="5" t="inlineStr">
        <is>
          <t>Ordinary</t>
        </is>
      </c>
      <c r="E10" s="7" t="n">
        <v>5000</v>
      </c>
      <c r="F10" s="8" t="n">
        <v>0.45</v>
      </c>
      <c r="G10" s="9">
        <f>E10*F10</f>
        <v/>
      </c>
      <c r="H10" s="10">
        <f>IFERROR(G10/SUM($G$10:$G$19)*100,0)</f>
        <v/>
      </c>
    </row>
    <row r="11">
      <c r="A11" s="11" t="inlineStr">
        <is>
          <t>SH002</t>
        </is>
      </c>
      <c r="B11" s="11" t="inlineStr">
        <is>
          <t>Amelia Foster</t>
        </is>
      </c>
      <c r="C11" s="12" t="inlineStr">
        <is>
          <t>7 Birch Close, Leeds, LS6 2QP</t>
        </is>
      </c>
      <c r="D11" s="11" t="inlineStr">
        <is>
          <t>Ordinary</t>
        </is>
      </c>
      <c r="E11" s="13" t="n">
        <v>3200</v>
      </c>
      <c r="F11" s="14" t="n">
        <v>0.45</v>
      </c>
      <c r="G11" s="15">
        <f>E11*F11</f>
        <v/>
      </c>
      <c r="H11" s="16">
        <f>IFERROR(G11/SUM($G$10:$G$19)*100,0)</f>
        <v/>
      </c>
    </row>
    <row r="12">
      <c r="A12" s="5" t="inlineStr">
        <is>
          <t>SH003</t>
        </is>
      </c>
      <c r="B12" s="5" t="inlineStr">
        <is>
          <t>Harry Sinclair</t>
        </is>
      </c>
      <c r="C12" s="6" t="inlineStr">
        <is>
          <t>22 Maple Road, Bristol, BS8 1AA</t>
        </is>
      </c>
      <c r="D12" s="5" t="inlineStr">
        <is>
          <t>Ordinary</t>
        </is>
      </c>
      <c r="E12" s="7" t="n">
        <v>4100</v>
      </c>
      <c r="F12" s="8" t="n">
        <v>0.45</v>
      </c>
      <c r="G12" s="9">
        <f>E12*F12</f>
        <v/>
      </c>
      <c r="H12" s="10">
        <f>IFERROR(G12/SUM($G$10:$G$19)*100,0)</f>
        <v/>
      </c>
    </row>
    <row r="13">
      <c r="A13" s="11" t="inlineStr">
        <is>
          <t>SH004</t>
        </is>
      </c>
      <c r="B13" s="11" t="inlineStr">
        <is>
          <t>Sophie Whitfield</t>
        </is>
      </c>
      <c r="C13" s="12" t="inlineStr">
        <is>
          <t>5 Cedar Lane, Glasgow, G2 4JR</t>
        </is>
      </c>
      <c r="D13" s="11" t="inlineStr">
        <is>
          <t>Preference</t>
        </is>
      </c>
      <c r="E13" s="13" t="n">
        <v>2000</v>
      </c>
      <c r="F13" s="14" t="n">
        <v>0.6</v>
      </c>
      <c r="G13" s="15">
        <f>E13*F13</f>
        <v/>
      </c>
      <c r="H13" s="16">
        <f>IFERROR(G13/SUM($G$10:$G$19)*100,0)</f>
        <v/>
      </c>
    </row>
    <row r="14">
      <c r="A14" s="5" t="inlineStr">
        <is>
          <t>SH005</t>
        </is>
      </c>
      <c r="B14" s="5" t="inlineStr">
        <is>
          <t>Jack Donovan</t>
        </is>
      </c>
      <c r="C14" s="6" t="inlineStr">
        <is>
          <t>18 Ash Street, Birmingham, B1 2NP</t>
        </is>
      </c>
      <c r="D14" s="5" t="inlineStr">
        <is>
          <t>Ordinary</t>
        </is>
      </c>
      <c r="E14" s="7" t="n">
        <v>2750</v>
      </c>
      <c r="F14" s="8" t="n">
        <v>0.45</v>
      </c>
      <c r="G14" s="9">
        <f>E14*F14</f>
        <v/>
      </c>
      <c r="H14" s="10">
        <f>IFERROR(G14/SUM($G$10:$G$19)*100,0)</f>
        <v/>
      </c>
    </row>
    <row r="15">
      <c r="A15" s="11" t="inlineStr">
        <is>
          <t>SH006</t>
        </is>
      </c>
      <c r="B15" s="11" t="inlineStr">
        <is>
          <t>Emily Carter</t>
        </is>
      </c>
      <c r="C15" s="12" t="inlineStr">
        <is>
          <t>9 Willow Way, London, SW1A 1AA</t>
        </is>
      </c>
      <c r="D15" s="11" t="inlineStr">
        <is>
          <t>Ordinary</t>
        </is>
      </c>
      <c r="E15" s="13" t="n">
        <v>6000</v>
      </c>
      <c r="F15" s="14" t="n">
        <v>0.45</v>
      </c>
      <c r="G15" s="15">
        <f>E15*F15</f>
        <v/>
      </c>
      <c r="H15" s="16">
        <f>IFERROR(G15/SUM($G$10:$G$19)*100,0)</f>
        <v/>
      </c>
    </row>
    <row r="16">
      <c r="A16" s="5" t="inlineStr">
        <is>
          <t>SH007</t>
        </is>
      </c>
      <c r="B16" s="5" t="inlineStr">
        <is>
          <t>George Ashworth</t>
        </is>
      </c>
      <c r="C16" s="6" t="inlineStr">
        <is>
          <t>31 Oak Avenue, Sheffield, S1 2HE</t>
        </is>
      </c>
      <c r="D16" s="5" t="inlineStr">
        <is>
          <t>Preference</t>
        </is>
      </c>
      <c r="E16" s="7" t="n">
        <v>1500</v>
      </c>
      <c r="F16" s="8" t="n">
        <v>0.6</v>
      </c>
      <c r="G16" s="9">
        <f>E16*F16</f>
        <v/>
      </c>
      <c r="H16" s="10">
        <f>IFERROR(G16/SUM($G$10:$G$19)*100,0)</f>
        <v/>
      </c>
    </row>
    <row r="17">
      <c r="A17" s="11" t="inlineStr">
        <is>
          <t>SH008</t>
        </is>
      </c>
      <c r="B17" s="11" t="inlineStr">
        <is>
          <t>Isla Fletcher</t>
        </is>
      </c>
      <c r="C17" s="12" t="inlineStr">
        <is>
          <t>3 Poplar Court, Newcastle, NE1 4XF</t>
        </is>
      </c>
      <c r="D17" s="11" t="inlineStr">
        <is>
          <t>Ordinary</t>
        </is>
      </c>
      <c r="E17" s="13" t="n">
        <v>3800</v>
      </c>
      <c r="F17" s="14" t="n">
        <v>0.45</v>
      </c>
      <c r="G17" s="15">
        <f>E17*F17</f>
        <v/>
      </c>
      <c r="H17" s="16">
        <f>IFERROR(G17/SUM($G$10:$G$19)*100,0)</f>
        <v/>
      </c>
    </row>
    <row r="18">
      <c r="A18" s="5" t="inlineStr">
        <is>
          <t>SH009</t>
        </is>
      </c>
      <c r="B18" s="5" t="inlineStr">
        <is>
          <t>Thomas Pearce</t>
        </is>
      </c>
      <c r="C18" s="6" t="inlineStr">
        <is>
          <t>16 Rowan Drive, Liverpool, L1 8JQ</t>
        </is>
      </c>
      <c r="D18" s="5" t="inlineStr">
        <is>
          <t>Ordinary</t>
        </is>
      </c>
      <c r="E18" s="7" t="n">
        <v>2900</v>
      </c>
      <c r="F18" s="8" t="n">
        <v>0.45</v>
      </c>
      <c r="G18" s="9">
        <f>E18*F18</f>
        <v/>
      </c>
      <c r="H18" s="10">
        <f>IFERROR(G18/SUM($G$10:$G$19)*100,0)</f>
        <v/>
      </c>
    </row>
    <row r="19">
      <c r="A19" s="11" t="inlineStr">
        <is>
          <t>SH010</t>
        </is>
      </c>
      <c r="B19" s="11" t="inlineStr">
        <is>
          <t>Charlotte Reid</t>
        </is>
      </c>
      <c r="C19" s="12" t="inlineStr">
        <is>
          <t>27 Hazel Close, Edinburgh, EH1 3NG</t>
        </is>
      </c>
      <c r="D19" s="11" t="inlineStr">
        <is>
          <t>Preference</t>
        </is>
      </c>
      <c r="E19" s="13" t="n">
        <v>1800</v>
      </c>
      <c r="F19" s="14" t="n">
        <v>0.6</v>
      </c>
      <c r="G19" s="15">
        <f>E19*F19</f>
        <v/>
      </c>
      <c r="H19" s="16">
        <f>IFERROR(G19/SUM($G$10:$G$19)*100,0)</f>
        <v/>
      </c>
    </row>
    <row r="20">
      <c r="A20" s="17" t="inlineStr">
        <is>
          <t>TOTAL</t>
        </is>
      </c>
      <c r="B20" s="38" t="n"/>
      <c r="C20" s="38" t="n"/>
      <c r="D20" s="39" t="n"/>
      <c r="E20" s="19">
        <f>SUM(E10:E19)</f>
        <v/>
      </c>
      <c r="F20" s="18" t="n"/>
      <c r="G20" s="20">
        <f>SUM(G10:G19)</f>
        <v/>
      </c>
      <c r="H20" s="21">
        <f>SUM(H10:H19)</f>
        <v/>
      </c>
    </row>
  </sheetData>
  <mergeCells count="2">
    <mergeCell ref="A1:H1"/>
    <mergeCell ref="A20:D20"/>
  </mergeCells>
  <conditionalFormatting sqref="G10:G19">
    <cfRule type="expression" priority="1" dxfId="0">
      <formula>G10&lt;=0</formula>
    </cfRule>
  </conditionalFormatting>
  <dataValidations count="1">
    <dataValidation sqref="D10:D39" showErrorMessage="1" showInputMessage="1" allowBlank="1" type="list">
      <formula1>"Ordinary,Preference"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5"/>
  <sheetViews>
    <sheetView workbookViewId="0">
      <pane ySplit="4" topLeftCell="A5" activePane="bottomLeft" state="frozen"/>
      <selection pane="bottomLeft" activeCell="A1" sqref="A1"/>
    </sheetView>
  </sheetViews>
  <sheetFormatPr baseColWidth="8" defaultRowHeight="15"/>
  <cols>
    <col width="13" customWidth="1" min="1" max="1"/>
    <col width="13" customWidth="1" min="2" max="2"/>
    <col width="14" customWidth="1" min="3" max="3"/>
    <col width="20" customWidth="1" min="4" max="4"/>
    <col width="13" customWidth="1" min="5" max="5"/>
    <col width="14" customWidth="1" min="6" max="6"/>
    <col width="15" customWidth="1" min="7" max="7"/>
    <col width="17" customWidth="1" min="8" max="8"/>
    <col width="10" customWidth="1" min="9" max="9"/>
    <col width="16" customWidth="1" min="10" max="10"/>
    <col width="10" customWidth="1" min="11" max="11"/>
  </cols>
  <sheetData>
    <row r="1">
      <c r="A1" s="1" t="inlineStr">
        <is>
          <t>OAKFIELD TRADING LTD — DIVIDEND VOUCHERS</t>
        </is>
      </c>
    </row>
    <row r="2">
      <c r="A2" s="22" t="inlineStr">
        <is>
          <t>Each row below constitutes an individual dividend voucher issued to a shareholder as required by HMRC.</t>
        </is>
      </c>
    </row>
    <row r="3"/>
    <row r="4">
      <c r="A4" s="4" t="inlineStr">
        <is>
          <t>Voucher No.</t>
        </is>
      </c>
      <c r="B4" s="4" t="inlineStr">
        <is>
          <t>Payment Date</t>
        </is>
      </c>
      <c r="C4" s="4" t="inlineStr">
        <is>
          <t>Shareholder ID</t>
        </is>
      </c>
      <c r="D4" s="4" t="inlineStr">
        <is>
          <t>Shareholder Name</t>
        </is>
      </c>
      <c r="E4" s="4" t="inlineStr">
        <is>
          <t>Share Class</t>
        </is>
      </c>
      <c r="F4" s="4" t="inlineStr">
        <is>
          <t>Number of Shares</t>
        </is>
      </c>
      <c r="G4" s="4" t="inlineStr">
        <is>
          <t>Rate per Share (£)</t>
        </is>
      </c>
      <c r="H4" s="4" t="inlineStr">
        <is>
          <t>Dividend Amount (£)</t>
        </is>
      </c>
      <c r="I4" s="4" t="inlineStr">
        <is>
          <t>Tax Year</t>
        </is>
      </c>
      <c r="J4" s="4" t="inlineStr">
        <is>
          <t>Payment Method</t>
        </is>
      </c>
      <c r="K4" s="4" t="inlineStr">
        <is>
          <t>Status</t>
        </is>
      </c>
    </row>
    <row r="5">
      <c r="A5" s="5" t="inlineStr">
        <is>
          <t>DV-2026-001</t>
        </is>
      </c>
      <c r="B5" s="5" t="inlineStr">
        <is>
          <t>31/07/2026</t>
        </is>
      </c>
      <c r="C5" s="5" t="inlineStr">
        <is>
          <t>SH001</t>
        </is>
      </c>
      <c r="D5" s="23">
        <f>IFERROR(VLOOKUP(C5,Shareholders!$A$10:$H$19,2,FALSE),"")</f>
        <v/>
      </c>
      <c r="E5" s="23">
        <f>IFERROR(VLOOKUP(C5,Shareholders!$A$10:$H$19,4,FALSE),"")</f>
        <v/>
      </c>
      <c r="F5" s="24">
        <f>IFERROR(VLOOKUP(C5,Shareholders!$A$10:$H$19,5,FALSE),0)</f>
        <v/>
      </c>
      <c r="G5" s="9">
        <f>IFERROR(VLOOKUP(C5,Shareholders!$A$10:$H$19,6,FALSE),0)</f>
        <v/>
      </c>
      <c r="H5" s="9">
        <f>F5*G5</f>
        <v/>
      </c>
      <c r="I5" s="5" t="inlineStr">
        <is>
          <t>2026/27</t>
        </is>
      </c>
      <c r="J5" s="5" t="inlineStr">
        <is>
          <t>BACS Transfer</t>
        </is>
      </c>
      <c r="K5" s="5" t="inlineStr">
        <is>
          <t>Paid</t>
        </is>
      </c>
    </row>
    <row r="6">
      <c r="A6" s="11" t="inlineStr">
        <is>
          <t>DV-2026-002</t>
        </is>
      </c>
      <c r="B6" s="11" t="inlineStr">
        <is>
          <t>31/07/2026</t>
        </is>
      </c>
      <c r="C6" s="11" t="inlineStr">
        <is>
          <t>SH002</t>
        </is>
      </c>
      <c r="D6" s="25">
        <f>IFERROR(VLOOKUP(C6,Shareholders!$A$10:$H$19,2,FALSE),"")</f>
        <v/>
      </c>
      <c r="E6" s="25">
        <f>IFERROR(VLOOKUP(C6,Shareholders!$A$10:$H$19,4,FALSE),"")</f>
        <v/>
      </c>
      <c r="F6" s="26">
        <f>IFERROR(VLOOKUP(C6,Shareholders!$A$10:$H$19,5,FALSE),0)</f>
        <v/>
      </c>
      <c r="G6" s="15">
        <f>IFERROR(VLOOKUP(C6,Shareholders!$A$10:$H$19,6,FALSE),0)</f>
        <v/>
      </c>
      <c r="H6" s="15">
        <f>F6*G6</f>
        <v/>
      </c>
      <c r="I6" s="11" t="inlineStr">
        <is>
          <t>2026/27</t>
        </is>
      </c>
      <c r="J6" s="11" t="inlineStr">
        <is>
          <t>BACS Transfer</t>
        </is>
      </c>
      <c r="K6" s="11" t="inlineStr">
        <is>
          <t>Paid</t>
        </is>
      </c>
    </row>
    <row r="7">
      <c r="A7" s="5" t="inlineStr">
        <is>
          <t>DV-2026-003</t>
        </is>
      </c>
      <c r="B7" s="5" t="inlineStr">
        <is>
          <t>31/07/2026</t>
        </is>
      </c>
      <c r="C7" s="5" t="inlineStr">
        <is>
          <t>SH003</t>
        </is>
      </c>
      <c r="D7" s="23">
        <f>IFERROR(VLOOKUP(C7,Shareholders!$A$10:$H$19,2,FALSE),"")</f>
        <v/>
      </c>
      <c r="E7" s="23">
        <f>IFERROR(VLOOKUP(C7,Shareholders!$A$10:$H$19,4,FALSE),"")</f>
        <v/>
      </c>
      <c r="F7" s="24">
        <f>IFERROR(VLOOKUP(C7,Shareholders!$A$10:$H$19,5,FALSE),0)</f>
        <v/>
      </c>
      <c r="G7" s="9">
        <f>IFERROR(VLOOKUP(C7,Shareholders!$A$10:$H$19,6,FALSE),0)</f>
        <v/>
      </c>
      <c r="H7" s="9">
        <f>F7*G7</f>
        <v/>
      </c>
      <c r="I7" s="5" t="inlineStr">
        <is>
          <t>2026/27</t>
        </is>
      </c>
      <c r="J7" s="5" t="inlineStr">
        <is>
          <t>Cheque</t>
        </is>
      </c>
      <c r="K7" s="5" t="inlineStr">
        <is>
          <t>Paid</t>
        </is>
      </c>
    </row>
    <row r="8">
      <c r="A8" s="11" t="inlineStr">
        <is>
          <t>DV-2026-004</t>
        </is>
      </c>
      <c r="B8" s="11" t="inlineStr">
        <is>
          <t>31/07/2026</t>
        </is>
      </c>
      <c r="C8" s="11" t="inlineStr">
        <is>
          <t>SH004</t>
        </is>
      </c>
      <c r="D8" s="25">
        <f>IFERROR(VLOOKUP(C8,Shareholders!$A$10:$H$19,2,FALSE),"")</f>
        <v/>
      </c>
      <c r="E8" s="25">
        <f>IFERROR(VLOOKUP(C8,Shareholders!$A$10:$H$19,4,FALSE),"")</f>
        <v/>
      </c>
      <c r="F8" s="26">
        <f>IFERROR(VLOOKUP(C8,Shareholders!$A$10:$H$19,5,FALSE),0)</f>
        <v/>
      </c>
      <c r="G8" s="15">
        <f>IFERROR(VLOOKUP(C8,Shareholders!$A$10:$H$19,6,FALSE),0)</f>
        <v/>
      </c>
      <c r="H8" s="15">
        <f>F8*G8</f>
        <v/>
      </c>
      <c r="I8" s="11" t="inlineStr">
        <is>
          <t>2026/27</t>
        </is>
      </c>
      <c r="J8" s="11" t="inlineStr">
        <is>
          <t>BACS Transfer</t>
        </is>
      </c>
      <c r="K8" s="11" t="inlineStr">
        <is>
          <t>Pending</t>
        </is>
      </c>
    </row>
    <row r="9">
      <c r="A9" s="5" t="inlineStr">
        <is>
          <t>DV-2026-005</t>
        </is>
      </c>
      <c r="B9" s="5" t="inlineStr">
        <is>
          <t>31/07/2026</t>
        </is>
      </c>
      <c r="C9" s="5" t="inlineStr">
        <is>
          <t>SH005</t>
        </is>
      </c>
      <c r="D9" s="23">
        <f>IFERROR(VLOOKUP(C9,Shareholders!$A$10:$H$19,2,FALSE),"")</f>
        <v/>
      </c>
      <c r="E9" s="23">
        <f>IFERROR(VLOOKUP(C9,Shareholders!$A$10:$H$19,4,FALSE),"")</f>
        <v/>
      </c>
      <c r="F9" s="24">
        <f>IFERROR(VLOOKUP(C9,Shareholders!$A$10:$H$19,5,FALSE),0)</f>
        <v/>
      </c>
      <c r="G9" s="9">
        <f>IFERROR(VLOOKUP(C9,Shareholders!$A$10:$H$19,6,FALSE),0)</f>
        <v/>
      </c>
      <c r="H9" s="9">
        <f>F9*G9</f>
        <v/>
      </c>
      <c r="I9" s="5" t="inlineStr">
        <is>
          <t>2026/27</t>
        </is>
      </c>
      <c r="J9" s="5" t="inlineStr">
        <is>
          <t>BACS Transfer</t>
        </is>
      </c>
      <c r="K9" s="5" t="inlineStr">
        <is>
          <t>Paid</t>
        </is>
      </c>
    </row>
    <row r="10">
      <c r="A10" s="11" t="inlineStr">
        <is>
          <t>DV-2026-006</t>
        </is>
      </c>
      <c r="B10" s="11" t="inlineStr">
        <is>
          <t>31/07/2026</t>
        </is>
      </c>
      <c r="C10" s="11" t="inlineStr">
        <is>
          <t>SH006</t>
        </is>
      </c>
      <c r="D10" s="25">
        <f>IFERROR(VLOOKUP(C10,Shareholders!$A$10:$H$19,2,FALSE),"")</f>
        <v/>
      </c>
      <c r="E10" s="25">
        <f>IFERROR(VLOOKUP(C10,Shareholders!$A$10:$H$19,4,FALSE),"")</f>
        <v/>
      </c>
      <c r="F10" s="26">
        <f>IFERROR(VLOOKUP(C10,Shareholders!$A$10:$H$19,5,FALSE),0)</f>
        <v/>
      </c>
      <c r="G10" s="15">
        <f>IFERROR(VLOOKUP(C10,Shareholders!$A$10:$H$19,6,FALSE),0)</f>
        <v/>
      </c>
      <c r="H10" s="15">
        <f>F10*G10</f>
        <v/>
      </c>
      <c r="I10" s="11" t="inlineStr">
        <is>
          <t>2026/27</t>
        </is>
      </c>
      <c r="J10" s="11" t="inlineStr">
        <is>
          <t>BACS Transfer</t>
        </is>
      </c>
      <c r="K10" s="11" t="inlineStr">
        <is>
          <t>Paid</t>
        </is>
      </c>
    </row>
    <row r="11">
      <c r="A11" s="5" t="inlineStr">
        <is>
          <t>DV-2026-007</t>
        </is>
      </c>
      <c r="B11" s="5" t="inlineStr">
        <is>
          <t>31/07/2026</t>
        </is>
      </c>
      <c r="C11" s="5" t="inlineStr">
        <is>
          <t>SH007</t>
        </is>
      </c>
      <c r="D11" s="23">
        <f>IFERROR(VLOOKUP(C11,Shareholders!$A$10:$H$19,2,FALSE),"")</f>
        <v/>
      </c>
      <c r="E11" s="23">
        <f>IFERROR(VLOOKUP(C11,Shareholders!$A$10:$H$19,4,FALSE),"")</f>
        <v/>
      </c>
      <c r="F11" s="24">
        <f>IFERROR(VLOOKUP(C11,Shareholders!$A$10:$H$19,5,FALSE),0)</f>
        <v/>
      </c>
      <c r="G11" s="9">
        <f>IFERROR(VLOOKUP(C11,Shareholders!$A$10:$H$19,6,FALSE),0)</f>
        <v/>
      </c>
      <c r="H11" s="9">
        <f>F11*G11</f>
        <v/>
      </c>
      <c r="I11" s="5" t="inlineStr">
        <is>
          <t>2026/27</t>
        </is>
      </c>
      <c r="J11" s="5" t="inlineStr">
        <is>
          <t>Cheque</t>
        </is>
      </c>
      <c r="K11" s="5" t="inlineStr">
        <is>
          <t>Pending</t>
        </is>
      </c>
    </row>
    <row r="12">
      <c r="A12" s="11" t="inlineStr">
        <is>
          <t>DV-2026-008</t>
        </is>
      </c>
      <c r="B12" s="11" t="inlineStr">
        <is>
          <t>31/07/2026</t>
        </is>
      </c>
      <c r="C12" s="11" t="inlineStr">
        <is>
          <t>SH008</t>
        </is>
      </c>
      <c r="D12" s="25">
        <f>IFERROR(VLOOKUP(C12,Shareholders!$A$10:$H$19,2,FALSE),"")</f>
        <v/>
      </c>
      <c r="E12" s="25">
        <f>IFERROR(VLOOKUP(C12,Shareholders!$A$10:$H$19,4,FALSE),"")</f>
        <v/>
      </c>
      <c r="F12" s="26">
        <f>IFERROR(VLOOKUP(C12,Shareholders!$A$10:$H$19,5,FALSE),0)</f>
        <v/>
      </c>
      <c r="G12" s="15">
        <f>IFERROR(VLOOKUP(C12,Shareholders!$A$10:$H$19,6,FALSE),0)</f>
        <v/>
      </c>
      <c r="H12" s="15">
        <f>F12*G12</f>
        <v/>
      </c>
      <c r="I12" s="11" t="inlineStr">
        <is>
          <t>2026/27</t>
        </is>
      </c>
      <c r="J12" s="11" t="inlineStr">
        <is>
          <t>BACS Transfer</t>
        </is>
      </c>
      <c r="K12" s="11" t="inlineStr">
        <is>
          <t>Paid</t>
        </is>
      </c>
    </row>
    <row r="13">
      <c r="A13" s="5" t="inlineStr">
        <is>
          <t>DV-2026-009</t>
        </is>
      </c>
      <c r="B13" s="5" t="inlineStr">
        <is>
          <t>31/07/2026</t>
        </is>
      </c>
      <c r="C13" s="5" t="inlineStr">
        <is>
          <t>SH009</t>
        </is>
      </c>
      <c r="D13" s="23">
        <f>IFERROR(VLOOKUP(C13,Shareholders!$A$10:$H$19,2,FALSE),"")</f>
        <v/>
      </c>
      <c r="E13" s="23">
        <f>IFERROR(VLOOKUP(C13,Shareholders!$A$10:$H$19,4,FALSE),"")</f>
        <v/>
      </c>
      <c r="F13" s="24">
        <f>IFERROR(VLOOKUP(C13,Shareholders!$A$10:$H$19,5,FALSE),0)</f>
        <v/>
      </c>
      <c r="G13" s="9">
        <f>IFERROR(VLOOKUP(C13,Shareholders!$A$10:$H$19,6,FALSE),0)</f>
        <v/>
      </c>
      <c r="H13" s="9">
        <f>F13*G13</f>
        <v/>
      </c>
      <c r="I13" s="5" t="inlineStr">
        <is>
          <t>2026/27</t>
        </is>
      </c>
      <c r="J13" s="5" t="inlineStr">
        <is>
          <t>BACS Transfer</t>
        </is>
      </c>
      <c r="K13" s="5" t="inlineStr">
        <is>
          <t>Paid</t>
        </is>
      </c>
    </row>
    <row r="14">
      <c r="A14" s="11" t="inlineStr">
        <is>
          <t>DV-2026-010</t>
        </is>
      </c>
      <c r="B14" s="11" t="inlineStr">
        <is>
          <t>31/07/2026</t>
        </is>
      </c>
      <c r="C14" s="11" t="inlineStr">
        <is>
          <t>SH010</t>
        </is>
      </c>
      <c r="D14" s="25">
        <f>IFERROR(VLOOKUP(C14,Shareholders!$A$10:$H$19,2,FALSE),"")</f>
        <v/>
      </c>
      <c r="E14" s="25">
        <f>IFERROR(VLOOKUP(C14,Shareholders!$A$10:$H$19,4,FALSE),"")</f>
        <v/>
      </c>
      <c r="F14" s="26">
        <f>IFERROR(VLOOKUP(C14,Shareholders!$A$10:$H$19,5,FALSE),0)</f>
        <v/>
      </c>
      <c r="G14" s="15">
        <f>IFERROR(VLOOKUP(C14,Shareholders!$A$10:$H$19,6,FALSE),0)</f>
        <v/>
      </c>
      <c r="H14" s="15">
        <f>F14*G14</f>
        <v/>
      </c>
      <c r="I14" s="11" t="inlineStr">
        <is>
          <t>2026/27</t>
        </is>
      </c>
      <c r="J14" s="11" t="inlineStr">
        <is>
          <t>Cheque</t>
        </is>
      </c>
      <c r="K14" s="11" t="inlineStr">
        <is>
          <t>Pending</t>
        </is>
      </c>
    </row>
    <row r="15">
      <c r="A15" s="27" t="inlineStr">
        <is>
          <t>TOTAL</t>
        </is>
      </c>
      <c r="B15" s="38" t="n"/>
      <c r="C15" s="38" t="n"/>
      <c r="D15" s="38" t="n"/>
      <c r="E15" s="38" t="n"/>
      <c r="F15" s="38" t="n"/>
      <c r="G15" s="39" t="n"/>
      <c r="H15" s="20">
        <f>SUM(H5:H14)</f>
        <v/>
      </c>
      <c r="I15" s="18" t="n"/>
      <c r="J15" s="18" t="n"/>
      <c r="K15" s="18" t="n"/>
    </row>
  </sheetData>
  <mergeCells count="3">
    <mergeCell ref="A1:K1"/>
    <mergeCell ref="A2:K2"/>
    <mergeCell ref="A15:G15"/>
  </mergeCells>
  <conditionalFormatting sqref="K5:K14">
    <cfRule type="expression" priority="1" dxfId="1">
      <formula>K5="Pending"</formula>
    </cfRule>
    <cfRule type="expression" priority="2" dxfId="2">
      <formula>K5="Paid"</formula>
    </cfRule>
  </conditionalFormatting>
  <dataValidations count="2">
    <dataValidation sqref="K5:K34" showErrorMessage="1" showInputMessage="1" allowBlank="1" type="list">
      <formula1>"Paid,Pending"</formula1>
    </dataValidation>
    <dataValidation sqref="J5:J34" showErrorMessage="1" showInputMessage="1" allowBlank="1" type="list">
      <formula1>"BACS Transfer,Cheque,Bank Transfer"</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28" customWidth="1" min="1" max="1"/>
    <col width="18" customWidth="1" min="2" max="2"/>
    <col width="20" customWidth="1" min="3" max="3"/>
    <col width="14" customWidth="1" min="4" max="4"/>
    <col width="14" customWidth="1" min="5" max="5"/>
    <col width="14" customWidth="1" min="6" max="6"/>
  </cols>
  <sheetData>
    <row r="1">
      <c r="A1" s="1" t="inlineStr">
        <is>
          <t>DIVIDEND SUMMARY DASHBOARD — 2026/27</t>
        </is>
      </c>
    </row>
    <row r="2"/>
    <row r="3">
      <c r="A3" s="28" t="inlineStr">
        <is>
          <t>Key Metrics</t>
        </is>
      </c>
    </row>
    <row r="4">
      <c r="A4" s="29" t="inlineStr">
        <is>
          <t>Total Dividends Declared (£)</t>
        </is>
      </c>
      <c r="B4" s="30">
        <f>Shareholders!G20</f>
        <v/>
      </c>
    </row>
    <row r="5">
      <c r="A5" s="31" t="inlineStr">
        <is>
          <t>Total Shareholders</t>
        </is>
      </c>
      <c r="B5" s="32">
        <f>COUNTA(Shareholders!A10:A19)</f>
        <v/>
      </c>
    </row>
    <row r="6">
      <c r="A6" s="29" t="inlineStr">
        <is>
          <t>Total Shares in Issue</t>
        </is>
      </c>
      <c r="B6" s="33">
        <f>Shareholders!E20</f>
        <v/>
      </c>
    </row>
    <row r="7">
      <c r="A7" s="31" t="inlineStr">
        <is>
          <t>Average Dividend per Shareholder (£)</t>
        </is>
      </c>
      <c r="B7" s="34">
        <f>IFERROR(Shareholders!G20/COUNTA(Shareholders!A10:A19),0)</f>
        <v/>
      </c>
    </row>
    <row r="8">
      <c r="A8" s="29" t="inlineStr">
        <is>
          <t>Vouchers Paid</t>
        </is>
      </c>
      <c r="B8" s="35">
        <f>COUNTIF('Dividend Vouchers'!K5:K14,"Paid")</f>
        <v/>
      </c>
    </row>
    <row r="9">
      <c r="A9" s="31" t="inlineStr">
        <is>
          <t>Vouchers Pending</t>
        </is>
      </c>
      <c r="B9" s="32">
        <f>COUNTIF('Dividend Vouchers'!K5:K14,"Pending")</f>
        <v/>
      </c>
    </row>
    <row r="10"/>
    <row r="11">
      <c r="A11" s="28" t="inlineStr">
        <is>
          <t>Dividend by Share Class</t>
        </is>
      </c>
    </row>
    <row r="12">
      <c r="A12" s="4" t="inlineStr">
        <is>
          <t>Share Class</t>
        </is>
      </c>
      <c r="B12" s="4" t="inlineStr">
        <is>
          <t>Total Dividend (£)</t>
        </is>
      </c>
      <c r="C12" s="4" t="inlineStr">
        <is>
          <t>No. of Shareholders</t>
        </is>
      </c>
    </row>
    <row r="13">
      <c r="A13" s="5" t="inlineStr">
        <is>
          <t>Ordinary</t>
        </is>
      </c>
      <c r="B13" s="9">
        <f>SUMIF(Shareholders!$D$10:$D$19,A13,Shareholders!$G$10:$G$19)</f>
        <v/>
      </c>
      <c r="C13" s="23">
        <f>COUNTIF(Shareholders!$D$10:$D$19,A13)</f>
        <v/>
      </c>
    </row>
    <row r="14">
      <c r="A14" s="11" t="inlineStr">
        <is>
          <t>Preference</t>
        </is>
      </c>
      <c r="B14" s="15">
        <f>SUMIF(Shareholders!$D$10:$D$19,A14,Shareholders!$G$10:$G$19)</f>
        <v/>
      </c>
      <c r="C14" s="25">
        <f>COUNTIF(Shareholders!$D$10:$D$19,A14)</f>
        <v/>
      </c>
    </row>
  </sheetData>
  <mergeCells count="3">
    <mergeCell ref="A1:F1"/>
    <mergeCell ref="A3:B3"/>
    <mergeCell ref="A11:C1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6" customWidth="1" min="1" max="1"/>
    <col width="95" customWidth="1" min="2" max="2"/>
  </cols>
  <sheetData>
    <row r="1">
      <c r="A1" s="1" t="inlineStr">
        <is>
          <t>HOW TO USE THIS DIVIDEND VOUCHER TEMPLATE</t>
        </is>
      </c>
    </row>
    <row r="2"/>
    <row r="3" ht="55" customHeight="1">
      <c r="A3" s="36" t="inlineStr">
        <is>
          <t>Overview</t>
        </is>
      </c>
      <c r="B3" s="37" t="inlineStr">
        <is>
          <t>This workbook helps UK limited companies record shareholder details, calculate dividend entitlements and issue compliant dividend vouchers, with a summary dashboard for reporting purposes.</t>
        </is>
      </c>
    </row>
    <row r="4" ht="55" customHeight="1">
      <c r="A4" s="36" t="inlineStr">
        <is>
          <t>Shareholders sheet</t>
        </is>
      </c>
      <c r="B4" s="37" t="inlineStr">
        <is>
          <t>Enter company details at the top, then list each shareholder with their share class, number of shares held and the dividend rate declared per share. Total Dividend and % of Total are calculated automatically. Yellow cells are editable inputs.</t>
        </is>
      </c>
    </row>
    <row r="5" ht="55" customHeight="1">
      <c r="A5" s="36" t="inlineStr">
        <is>
          <t>Dividend Vouchers sheet</t>
        </is>
      </c>
      <c r="B5" s="37" t="inlineStr">
        <is>
          <t>One row represents one dividend voucher, as required by HMRC for each dividend payment. Shareholder details are pulled automatically from the Shareholders sheet using the Shareholder ID via VLOOKUP. Update the Payment Date, Payment Method and Status (Paid/Pending) for each voucher.</t>
        </is>
      </c>
    </row>
    <row r="6" ht="55" customHeight="1">
      <c r="A6" s="36" t="inlineStr">
        <is>
          <t>Summary sheet</t>
        </is>
      </c>
      <c r="B6" s="37" t="inlineStr">
        <is>
          <t>Displays key metrics (total dividends, shareholder count, average dividend, voucher status) plus a pie chart showing dividend distribution by shareholder and a bar chart comparing dividends by share class.</t>
        </is>
      </c>
    </row>
    <row r="7" ht="55" customHeight="1">
      <c r="A7" s="36" t="inlineStr">
        <is>
          <t>Dividend Vouchers — legal requirement</t>
        </is>
      </c>
      <c r="B7" s="37" t="inlineStr">
        <is>
          <t>UK law requires a written dividend voucher for every dividend payment, showing: company name, shareholder name, number and class of shares, dividend rate, dividend amount and payment date. Keep a copy for company records and provide one to each shareholder for their personal tax return.</t>
        </is>
      </c>
    </row>
    <row r="8" ht="55" customHeight="1">
      <c r="A8" s="36" t="inlineStr">
        <is>
          <t>Updating figures</t>
        </is>
      </c>
      <c r="B8" s="37" t="inlineStr">
        <is>
          <t>To add a new shareholder, insert a row in the Shareholders sheet before the TOTAL row, then add a matching voucher row in the Dividend Vouchers sheet using the same Shareholder ID.</t>
        </is>
      </c>
    </row>
    <row r="9" ht="55" customHeight="1">
      <c r="A9" s="36" t="inlineStr">
        <is>
          <t>Support</t>
        </is>
      </c>
      <c r="B9" s="37" t="inlineStr">
        <is>
          <t>This template is provided as a general guide only and does not constitute tax advice. Always confirm dividend compliance requirements with a qualified accountant or HMRC guidance.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2026-07-21T18:06:37Z</dcterms:created>
  <dcterms:modified xmlns:dcterms="http://purl.org/dc/terms/" xmlns:xsi="http://www.w3.org/2001/XMLSchema-instance" xsi:type="dcterms:W3CDTF">2026-07-21T18:06:37Z</dcterms:modified>
</cp:coreProperties>
</file>