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xpense Claims" sheetId="1" state="visible" r:id="rId1"/>
    <sheet xmlns:r="http://schemas.openxmlformats.org/officeDocument/2006/relationships" name="Category Rates"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9">
    <font>
      <name val="Calibri"/>
      <family val="2"/>
      <color theme="1"/>
      <sz val="11"/>
      <scheme val="minor"/>
    </font>
    <font>
      <b val="1"/>
      <color rgb="000F766E"/>
      <sz val="16"/>
    </font>
    <font>
      <b val="1"/>
      <color rgb="00FFFFFF"/>
      <sz val="11"/>
    </font>
    <font>
      <b val="1"/>
    </font>
    <font>
      <b val="1"/>
      <color rgb="00FFFFFF"/>
    </font>
    <font>
      <b val="1"/>
      <color rgb="000F766E"/>
      <sz val="12"/>
    </font>
    <font>
      <b val="1"/>
      <color rgb="000F766E"/>
    </font>
    <font>
      <b val="1"/>
      <color rgb="00FFFFFF"/>
      <sz val="10"/>
    </font>
    <font>
      <b val="1"/>
      <color rgb="000F766E"/>
      <sz val="13"/>
    </font>
  </fonts>
  <fills count="8">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
      <patternFill patternType="solid">
        <fgColor rgb="00CCFBF1"/>
        <bgColor rgb="00CCFBF1"/>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xf>
    <xf numFmtId="0" fontId="0" fillId="4" borderId="1" pivotButton="0" quotePrefix="0" xfId="0"/>
    <xf numFmtId="164" fontId="0" fillId="4" borderId="1" pivotButton="0" quotePrefix="0" xfId="0"/>
    <xf numFmtId="0" fontId="0" fillId="4" borderId="1" applyAlignment="1" pivotButton="0" quotePrefix="0" xfId="0">
      <alignment horizontal="left" vertical="center" wrapText="1"/>
    </xf>
    <xf numFmtId="165" fontId="0" fillId="3" borderId="1" pivotButton="0" quotePrefix="0" xfId="0"/>
    <xf numFmtId="9" fontId="0" fillId="0" borderId="1" pivotButton="0" quotePrefix="0" xfId="0"/>
    <xf numFmtId="165" fontId="0" fillId="0" borderId="1" pivotButton="0" quotePrefix="0" xfId="0"/>
    <xf numFmtId="0" fontId="0" fillId="4" borderId="1" applyAlignment="1" pivotButton="0" quotePrefix="0" xfId="0">
      <alignment horizontal="center" vertical="center"/>
    </xf>
    <xf numFmtId="0" fontId="0" fillId="5" borderId="1" pivotButton="0" quotePrefix="0" xfId="0"/>
    <xf numFmtId="164" fontId="0" fillId="5" borderId="1" pivotButton="0" quotePrefix="0" xfId="0"/>
    <xf numFmtId="0" fontId="0" fillId="5" borderId="1" applyAlignment="1" pivotButton="0" quotePrefix="0" xfId="0">
      <alignment horizontal="left" vertical="center" wrapText="1"/>
    </xf>
    <xf numFmtId="0" fontId="0" fillId="5" borderId="1" applyAlignment="1" pivotButton="0" quotePrefix="0" xfId="0">
      <alignment horizontal="center" vertical="center"/>
    </xf>
    <xf numFmtId="0" fontId="0" fillId="7" borderId="1" pivotButton="0" quotePrefix="0" xfId="0"/>
    <xf numFmtId="0" fontId="3" fillId="7" borderId="1" applyAlignment="1" pivotButton="0" quotePrefix="0" xfId="0">
      <alignment horizontal="right"/>
    </xf>
    <xf numFmtId="165" fontId="4" fillId="6" borderId="1" pivotButton="0" quotePrefix="0" xfId="0"/>
    <xf numFmtId="0" fontId="5" fillId="0" borderId="0" pivotButton="0" quotePrefix="0" xfId="0"/>
    <xf numFmtId="0" fontId="3" fillId="0" borderId="0" pivotButton="0" quotePrefix="0" xfId="0"/>
    <xf numFmtId="0" fontId="6" fillId="0" borderId="0" pivotButton="0" quotePrefix="0" xfId="0"/>
    <xf numFmtId="0" fontId="1" fillId="0" borderId="0" pivotButton="0" quotePrefix="0" xfId="0"/>
    <xf numFmtId="0" fontId="7" fillId="6" borderId="1" applyAlignment="1" pivotButton="0" quotePrefix="0" xfId="0">
      <alignment horizontal="center" vertical="center"/>
    </xf>
    <xf numFmtId="9" fontId="0" fillId="4" borderId="1" pivotButton="0" quotePrefix="0" xfId="0"/>
    <xf numFmtId="165" fontId="0" fillId="4" borderId="1" pivotButton="0" quotePrefix="0" xfId="0"/>
    <xf numFmtId="9" fontId="0" fillId="5" borderId="1" pivotButton="0" quotePrefix="0" xfId="0"/>
    <xf numFmtId="165" fontId="0" fillId="5" borderId="1" pivotButton="0" quotePrefix="0" xfId="0"/>
    <xf numFmtId="0" fontId="8" fillId="0" borderId="1" applyAlignment="1" pivotButton="0" quotePrefix="0" xfId="0">
      <alignment horizontal="center" vertical="center"/>
    </xf>
    <xf numFmtId="165" fontId="8" fillId="0" borderId="1" applyAlignment="1" pivotButton="0" quotePrefix="0" xfId="0">
      <alignment horizontal="center" vertical="center"/>
    </xf>
    <xf numFmtId="0" fontId="2" fillId="2" borderId="1" pivotButton="0" quotePrefix="0" xfId="0"/>
    <xf numFmtId="0" fontId="3" fillId="4" borderId="1" applyAlignment="1" pivotButton="0" quotePrefix="0" xfId="0">
      <alignment vertical="top"/>
    </xf>
    <xf numFmtId="0" fontId="3" fillId="5" borderId="1" applyAlignment="1" pivotButton="0" quotePrefix="0" xfId="0">
      <alignment vertical="top"/>
    </xf>
    <xf numFmtId="0" fontId="0" fillId="0" borderId="0" applyAlignment="1" pivotButton="0" quotePrefix="0" xfId="0">
      <alignment horizontal="left" vertical="center" wrapText="1"/>
    </xf>
  </cellXfs>
  <cellStyles count="1">
    <cellStyle name="Normal" xfId="0" builtinId="0" hidden="0"/>
  </cellStyles>
  <dxfs count="5">
    <dxf>
      <font>
        <color rgb="00166534"/>
      </font>
      <fill>
        <patternFill patternType="solid">
          <fgColor rgb="00DCFCE7"/>
          <bgColor rgb="00DCFCE7"/>
        </patternFill>
      </fill>
    </dxf>
    <dxf>
      <font>
        <color rgb="00991B1B"/>
      </font>
      <fill>
        <patternFill patternType="solid">
          <fgColor rgb="00FEE2E2"/>
          <bgColor rgb="00FEE2E2"/>
        </patternFill>
      </fill>
    </dxf>
    <dxf>
      <font>
        <color rgb="00854D0E"/>
      </font>
      <fill>
        <patternFill patternType="solid">
          <fgColor rgb="00FEF9C3"/>
          <bgColor rgb="00FEF9C3"/>
        </patternFill>
      </fill>
    </dxf>
    <dxf>
      <font>
        <b val="1"/>
        <color rgb="00DC2626"/>
      </font>
      <fill>
        <patternFill patternType="solid">
          <fgColor rgb="00FEE2E2"/>
          <bgColor rgb="00FEE2E2"/>
        </patternFill>
      </fill>
    </dxf>
    <dxf>
      <font>
        <b val="1"/>
        <color rgb="0022C55E"/>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Spend by Category</a:t>
            </a:r>
          </a:p>
        </rich>
      </tx>
    </title>
    <plotArea>
      <barChart>
        <barDir val="col"/>
        <grouping val="clustered"/>
        <ser>
          <idx val="0"/>
          <order val="0"/>
          <tx>
            <strRef>
              <f>'Dashboard'!B7</f>
            </strRef>
          </tx>
          <spPr>
            <a:solidFill xmlns:a="http://schemas.openxmlformats.org/drawingml/2006/main">
              <a:srgbClr val="0F766E"/>
            </a:solidFill>
            <a:ln xmlns:a="http://schemas.openxmlformats.org/drawingml/2006/main">
              <a:prstDash val="solid"/>
            </a:ln>
          </spPr>
          <cat>
            <numRef>
              <f>'Dashboard'!$A$8:$A$15</f>
            </numRef>
          </cat>
          <val>
            <numRef>
              <f>'Dashboard'!$B$8:$B$15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Spend by Department</a:t>
            </a:r>
          </a:p>
        </rich>
      </tx>
    </title>
    <plotArea>
      <pieChart>
        <varyColors val="1"/>
        <ser>
          <idx val="0"/>
          <order val="0"/>
          <tx>
            <strRef>
              <f>'Dashboard'!E7</f>
            </strRef>
          </tx>
          <spPr>
            <a:ln xmlns:a="http://schemas.openxmlformats.org/drawingml/2006/main">
              <a:prstDash val="solid"/>
            </a:ln>
          </spPr>
          <cat>
            <numRef>
              <f>'Dashboard'!$D$8:$D$12</f>
            </numRef>
          </cat>
          <val>
            <numRef>
              <f>'Dashboard'!$E$8:$E$12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19</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20"/>
  <sheetViews>
    <sheetView workbookViewId="0">
      <pane ySplit="3" topLeftCell="A4" activePane="bottomLeft" state="frozen"/>
      <selection pane="bottomLeft" activeCell="A1" sqref="A1"/>
    </sheetView>
  </sheetViews>
  <sheetFormatPr baseColWidth="8" defaultRowHeight="15"/>
  <cols>
    <col width="10" customWidth="1" min="1" max="1"/>
    <col width="12" customWidth="1" min="2" max="2"/>
    <col width="16" customWidth="1" min="3" max="3"/>
    <col width="13" customWidth="1" min="4" max="4"/>
    <col width="18" customWidth="1" min="5" max="5"/>
    <col width="32" customWidth="1" min="6" max="6"/>
    <col width="15" customWidth="1" min="7" max="7"/>
    <col width="14" customWidth="1" min="8" max="8"/>
    <col width="10" customWidth="1" min="9" max="9"/>
    <col width="14" customWidth="1" min="10" max="10"/>
    <col width="15" customWidth="1" min="11" max="11"/>
    <col width="15" customWidth="1" min="12" max="12"/>
    <col width="12" customWidth="1" min="13" max="13"/>
  </cols>
  <sheetData>
    <row r="1" ht="24" customHeight="1">
      <c r="A1" s="1" t="inlineStr">
        <is>
          <t>UK EXPENSE REPORT — CLAIMS LOG</t>
        </is>
      </c>
    </row>
    <row r="2"/>
    <row r="3">
      <c r="A3" s="2" t="inlineStr">
        <is>
          <t>Claim ID</t>
        </is>
      </c>
      <c r="B3" s="2" t="inlineStr">
        <is>
          <t>Date</t>
        </is>
      </c>
      <c r="C3" s="2" t="inlineStr">
        <is>
          <t>Employee</t>
        </is>
      </c>
      <c r="D3" s="2" t="inlineStr">
        <is>
          <t>Department</t>
        </is>
      </c>
      <c r="E3" s="2" t="inlineStr">
        <is>
          <t>Category</t>
        </is>
      </c>
      <c r="F3" s="2" t="inlineStr">
        <is>
          <t>Description</t>
        </is>
      </c>
      <c r="G3" s="2" t="inlineStr">
        <is>
          <t>Payment Method</t>
        </is>
      </c>
      <c r="H3" s="2" t="inlineStr">
        <is>
          <t>Net Amount (£)</t>
        </is>
      </c>
      <c r="I3" s="2" t="inlineStr">
        <is>
          <t>VAT Rate</t>
        </is>
      </c>
      <c r="J3" s="2" t="inlineStr">
        <is>
          <t>VAT Amount (£)</t>
        </is>
      </c>
      <c r="K3" s="2" t="inlineStr">
        <is>
          <t>Gross Amount (£)</t>
        </is>
      </c>
      <c r="L3" s="2" t="inlineStr">
        <is>
          <t>Receipt Attached</t>
        </is>
      </c>
      <c r="M3" s="2" t="inlineStr">
        <is>
          <t>Status</t>
        </is>
      </c>
    </row>
    <row r="4">
      <c r="A4" s="3" t="inlineStr">
        <is>
          <t>CLM-001</t>
        </is>
      </c>
      <c r="B4" s="4" t="inlineStr">
        <is>
          <t>01/07/2026</t>
        </is>
      </c>
      <c r="C4" s="3" t="inlineStr">
        <is>
          <t>Oliver Hughes</t>
        </is>
      </c>
      <c r="D4" s="3" t="inlineStr">
        <is>
          <t>Sales</t>
        </is>
      </c>
      <c r="E4" s="3" t="inlineStr">
        <is>
          <t>Travel</t>
        </is>
      </c>
      <c r="F4" s="5" t="inlineStr">
        <is>
          <t>Train to Manchester client visit</t>
        </is>
      </c>
      <c r="G4" s="3" t="inlineStr">
        <is>
          <t>Company Card</t>
        </is>
      </c>
      <c r="H4" s="6" t="n">
        <v>84.5</v>
      </c>
      <c r="I4" s="7">
        <f>IFERROR(VLOOKUP(E4,'Category Rates'!$A$4:$B$11,2,FALSE),0)</f>
        <v/>
      </c>
      <c r="J4" s="8">
        <f>ROUND(H4*I4,2)</f>
        <v/>
      </c>
      <c r="K4" s="8">
        <f>H4+J4</f>
        <v/>
      </c>
      <c r="L4" s="9" t="inlineStr">
        <is>
          <t>Y</t>
        </is>
      </c>
      <c r="M4" s="9" t="inlineStr">
        <is>
          <t>Approved</t>
        </is>
      </c>
    </row>
    <row r="5">
      <c r="A5" s="10" t="inlineStr">
        <is>
          <t>CLM-002</t>
        </is>
      </c>
      <c r="B5" s="11" t="inlineStr">
        <is>
          <t>03/07/2026</t>
        </is>
      </c>
      <c r="C5" s="10" t="inlineStr">
        <is>
          <t>Amelia Clarke</t>
        </is>
      </c>
      <c r="D5" s="10" t="inlineStr">
        <is>
          <t>Marketing</t>
        </is>
      </c>
      <c r="E5" s="10" t="inlineStr">
        <is>
          <t>Accommodation</t>
        </is>
      </c>
      <c r="F5" s="12" t="inlineStr">
        <is>
          <t>Hotel stay - Bristol conference</t>
        </is>
      </c>
      <c r="G5" s="10" t="inlineStr">
        <is>
          <t>Personal Card</t>
        </is>
      </c>
      <c r="H5" s="6" t="n">
        <v>145</v>
      </c>
      <c r="I5" s="7">
        <f>IFERROR(VLOOKUP(E5,'Category Rates'!$A$4:$B$11,2,FALSE),0)</f>
        <v/>
      </c>
      <c r="J5" s="8">
        <f>ROUND(H5*I5,2)</f>
        <v/>
      </c>
      <c r="K5" s="8">
        <f>H5+J5</f>
        <v/>
      </c>
      <c r="L5" s="13" t="inlineStr">
        <is>
          <t>Y</t>
        </is>
      </c>
      <c r="M5" s="13" t="inlineStr">
        <is>
          <t>Approved</t>
        </is>
      </c>
    </row>
    <row r="6">
      <c r="A6" s="3" t="inlineStr">
        <is>
          <t>CLM-003</t>
        </is>
      </c>
      <c r="B6" s="4" t="inlineStr">
        <is>
          <t>05/07/2026</t>
        </is>
      </c>
      <c r="C6" s="3" t="inlineStr">
        <is>
          <t>Harry Bennett</t>
        </is>
      </c>
      <c r="D6" s="3" t="inlineStr">
        <is>
          <t>Sales</t>
        </is>
      </c>
      <c r="E6" s="3" t="inlineStr">
        <is>
          <t>Meals</t>
        </is>
      </c>
      <c r="F6" s="5" t="inlineStr">
        <is>
          <t>Client lunch meeting</t>
        </is>
      </c>
      <c r="G6" s="3" t="inlineStr">
        <is>
          <t>Personal Card</t>
        </is>
      </c>
      <c r="H6" s="6" t="n">
        <v>38.2</v>
      </c>
      <c r="I6" s="7">
        <f>IFERROR(VLOOKUP(E6,'Category Rates'!$A$4:$B$11,2,FALSE),0)</f>
        <v/>
      </c>
      <c r="J6" s="8">
        <f>ROUND(H6*I6,2)</f>
        <v/>
      </c>
      <c r="K6" s="8">
        <f>H6+J6</f>
        <v/>
      </c>
      <c r="L6" s="9" t="inlineStr">
        <is>
          <t>Y</t>
        </is>
      </c>
      <c r="M6" s="9" t="inlineStr">
        <is>
          <t>Pending</t>
        </is>
      </c>
    </row>
    <row r="7">
      <c r="A7" s="10" t="inlineStr">
        <is>
          <t>CLM-004</t>
        </is>
      </c>
      <c r="B7" s="11" t="inlineStr">
        <is>
          <t>08/07/2026</t>
        </is>
      </c>
      <c r="C7" s="10" t="inlineStr">
        <is>
          <t>Sophie Turner</t>
        </is>
      </c>
      <c r="D7" s="10" t="inlineStr">
        <is>
          <t>Operations</t>
        </is>
      </c>
      <c r="E7" s="10" t="inlineStr">
        <is>
          <t>Office Supplies</t>
        </is>
      </c>
      <c r="F7" s="12" t="inlineStr">
        <is>
          <t>Stationery and printer ink</t>
        </is>
      </c>
      <c r="G7" s="10" t="inlineStr">
        <is>
          <t>Company Card</t>
        </is>
      </c>
      <c r="H7" s="6" t="n">
        <v>62.75</v>
      </c>
      <c r="I7" s="7">
        <f>IFERROR(VLOOKUP(E7,'Category Rates'!$A$4:$B$11,2,FALSE),0)</f>
        <v/>
      </c>
      <c r="J7" s="8">
        <f>ROUND(H7*I7,2)</f>
        <v/>
      </c>
      <c r="K7" s="8">
        <f>H7+J7</f>
        <v/>
      </c>
      <c r="L7" s="13" t="inlineStr">
        <is>
          <t>N</t>
        </is>
      </c>
      <c r="M7" s="13" t="inlineStr">
        <is>
          <t>Approved</t>
        </is>
      </c>
    </row>
    <row r="8">
      <c r="A8" s="3" t="inlineStr">
        <is>
          <t>CLM-005</t>
        </is>
      </c>
      <c r="B8" s="4" t="inlineStr">
        <is>
          <t>10/07/2026</t>
        </is>
      </c>
      <c r="C8" s="3" t="inlineStr">
        <is>
          <t>Jack Wilson</t>
        </is>
      </c>
      <c r="D8" s="3" t="inlineStr">
        <is>
          <t>Marketing</t>
        </is>
      </c>
      <c r="E8" s="3" t="inlineStr">
        <is>
          <t>Client Entertainment</t>
        </is>
      </c>
      <c r="F8" s="5" t="inlineStr">
        <is>
          <t>Dinner with prospective client</t>
        </is>
      </c>
      <c r="G8" s="3" t="inlineStr">
        <is>
          <t>Personal Card</t>
        </is>
      </c>
      <c r="H8" s="6" t="n">
        <v>96.40000000000001</v>
      </c>
      <c r="I8" s="7">
        <f>IFERROR(VLOOKUP(E8,'Category Rates'!$A$4:$B$11,2,FALSE),0)</f>
        <v/>
      </c>
      <c r="J8" s="8">
        <f>ROUND(H8*I8,2)</f>
        <v/>
      </c>
      <c r="K8" s="8">
        <f>H8+J8</f>
        <v/>
      </c>
      <c r="L8" s="9" t="inlineStr">
        <is>
          <t>Y</t>
        </is>
      </c>
      <c r="M8" s="9" t="inlineStr">
        <is>
          <t>Pending</t>
        </is>
      </c>
    </row>
    <row r="9">
      <c r="A9" s="10" t="inlineStr">
        <is>
          <t>CLM-006</t>
        </is>
      </c>
      <c r="B9" s="11" t="inlineStr">
        <is>
          <t>12/07/2026</t>
        </is>
      </c>
      <c r="C9" s="10" t="inlineStr">
        <is>
          <t>Emily Foster</t>
        </is>
      </c>
      <c r="D9" s="10" t="inlineStr">
        <is>
          <t>IT</t>
        </is>
      </c>
      <c r="E9" s="10" t="inlineStr">
        <is>
          <t>Software</t>
        </is>
      </c>
      <c r="F9" s="12" t="inlineStr">
        <is>
          <t>Annual design software licence</t>
        </is>
      </c>
      <c r="G9" s="10" t="inlineStr">
        <is>
          <t>Company Card</t>
        </is>
      </c>
      <c r="H9" s="6" t="n">
        <v>210</v>
      </c>
      <c r="I9" s="7">
        <f>IFERROR(VLOOKUP(E9,'Category Rates'!$A$4:$B$11,2,FALSE),0)</f>
        <v/>
      </c>
      <c r="J9" s="8">
        <f>ROUND(H9*I9,2)</f>
        <v/>
      </c>
      <c r="K9" s="8">
        <f>H9+J9</f>
        <v/>
      </c>
      <c r="L9" s="13" t="inlineStr">
        <is>
          <t>Y</t>
        </is>
      </c>
      <c r="M9" s="13" t="inlineStr">
        <is>
          <t>Approved</t>
        </is>
      </c>
    </row>
    <row r="10">
      <c r="A10" s="3" t="inlineStr">
        <is>
          <t>CLM-007</t>
        </is>
      </c>
      <c r="B10" s="4" t="inlineStr">
        <is>
          <t>15/07/2026</t>
        </is>
      </c>
      <c r="C10" s="3" t="inlineStr">
        <is>
          <t>Charlie Adams</t>
        </is>
      </c>
      <c r="D10" s="3" t="inlineStr">
        <is>
          <t>Sales</t>
        </is>
      </c>
      <c r="E10" s="3" t="inlineStr">
        <is>
          <t>Mileage</t>
        </is>
      </c>
      <c r="F10" s="5" t="inlineStr">
        <is>
          <t>Mileage - Leeds site visits (120 miles)</t>
        </is>
      </c>
      <c r="G10" s="3" t="inlineStr">
        <is>
          <t>N/A</t>
        </is>
      </c>
      <c r="H10" s="6" t="n">
        <v>54</v>
      </c>
      <c r="I10" s="7">
        <f>IFERROR(VLOOKUP(E10,'Category Rates'!$A$4:$B$11,2,FALSE),0)</f>
        <v/>
      </c>
      <c r="J10" s="8">
        <f>ROUND(H10*I10,2)</f>
        <v/>
      </c>
      <c r="K10" s="8">
        <f>H10+J10</f>
        <v/>
      </c>
      <c r="L10" s="9" t="inlineStr">
        <is>
          <t>Y</t>
        </is>
      </c>
      <c r="M10" s="9" t="inlineStr">
        <is>
          <t>Rejected</t>
        </is>
      </c>
    </row>
    <row r="11">
      <c r="A11" s="10" t="inlineStr">
        <is>
          <t>CLM-008</t>
        </is>
      </c>
      <c r="B11" s="11" t="inlineStr">
        <is>
          <t>17/07/2026</t>
        </is>
      </c>
      <c r="C11" s="10" t="inlineStr">
        <is>
          <t>Isla Robinson</t>
        </is>
      </c>
      <c r="D11" s="10" t="inlineStr">
        <is>
          <t>HR</t>
        </is>
      </c>
      <c r="E11" s="10" t="inlineStr">
        <is>
          <t>Training</t>
        </is>
      </c>
      <c r="F11" s="12" t="inlineStr">
        <is>
          <t>First aid training course</t>
        </is>
      </c>
      <c r="G11" s="10" t="inlineStr">
        <is>
          <t>Company Card</t>
        </is>
      </c>
      <c r="H11" s="6" t="n">
        <v>180</v>
      </c>
      <c r="I11" s="7">
        <f>IFERROR(VLOOKUP(E11,'Category Rates'!$A$4:$B$11,2,FALSE),0)</f>
        <v/>
      </c>
      <c r="J11" s="8">
        <f>ROUND(H11*I11,2)</f>
        <v/>
      </c>
      <c r="K11" s="8">
        <f>H11+J11</f>
        <v/>
      </c>
      <c r="L11" s="13" t="inlineStr">
        <is>
          <t>N</t>
        </is>
      </c>
      <c r="M11" s="13" t="inlineStr">
        <is>
          <t>Approved</t>
        </is>
      </c>
    </row>
    <row r="12">
      <c r="A12" s="3" t="inlineStr">
        <is>
          <t>CLM-009</t>
        </is>
      </c>
      <c r="B12" s="4" t="inlineStr">
        <is>
          <t>19/07/2026</t>
        </is>
      </c>
      <c r="C12" s="3" t="inlineStr">
        <is>
          <t>George Palmer</t>
        </is>
      </c>
      <c r="D12" s="3" t="inlineStr">
        <is>
          <t>Operations</t>
        </is>
      </c>
      <c r="E12" s="3" t="inlineStr">
        <is>
          <t>Travel</t>
        </is>
      </c>
      <c r="F12" s="5" t="inlineStr">
        <is>
          <t>Coach to Glasgow depot</t>
        </is>
      </c>
      <c r="G12" s="3" t="inlineStr">
        <is>
          <t>Personal Card</t>
        </is>
      </c>
      <c r="H12" s="6" t="n">
        <v>45.9</v>
      </c>
      <c r="I12" s="7">
        <f>IFERROR(VLOOKUP(E12,'Category Rates'!$A$4:$B$11,2,FALSE),0)</f>
        <v/>
      </c>
      <c r="J12" s="8">
        <f>ROUND(H12*I12,2)</f>
        <v/>
      </c>
      <c r="K12" s="8">
        <f>H12+J12</f>
        <v/>
      </c>
      <c r="L12" s="9" t="inlineStr">
        <is>
          <t>Y</t>
        </is>
      </c>
      <c r="M12" s="9" t="inlineStr">
        <is>
          <t>Pending</t>
        </is>
      </c>
    </row>
    <row r="13">
      <c r="A13" s="14" t="n"/>
      <c r="B13" s="14" t="n"/>
      <c r="C13" s="14" t="n"/>
      <c r="D13" s="14" t="n"/>
      <c r="E13" s="14" t="n"/>
      <c r="F13" s="15" t="inlineStr">
        <is>
          <t>TOTALS</t>
        </is>
      </c>
      <c r="G13" s="14" t="n"/>
      <c r="H13" s="16">
        <f>SUM(H4:H12)</f>
        <v/>
      </c>
      <c r="I13" s="14" t="n"/>
      <c r="J13" s="16">
        <f>SUM(J4:J12)</f>
        <v/>
      </c>
      <c r="K13" s="16">
        <f>SUM(K4:K12)</f>
        <v/>
      </c>
      <c r="L13" s="14" t="n"/>
      <c r="M13" s="14" t="n"/>
    </row>
    <row r="14"/>
    <row r="15">
      <c r="A15" s="17" t="inlineStr">
        <is>
          <t>Quick Stats</t>
        </is>
      </c>
    </row>
    <row r="16">
      <c r="A16" s="18" t="inlineStr">
        <is>
          <t>Total Claims</t>
        </is>
      </c>
      <c r="B16" s="19">
        <f>COUNTA(A4:A12)</f>
        <v/>
      </c>
    </row>
    <row r="17">
      <c r="A17" s="18" t="inlineStr">
        <is>
          <t>Approved Claims</t>
        </is>
      </c>
      <c r="B17" s="19">
        <f>COUNTIF(M4:M12,"Approved")</f>
        <v/>
      </c>
    </row>
    <row r="18">
      <c r="A18" s="18" t="inlineStr">
        <is>
          <t>Pending Claims</t>
        </is>
      </c>
      <c r="B18" s="19">
        <f>COUNTIF(M4:M12,"Pending")</f>
        <v/>
      </c>
    </row>
    <row r="19">
      <c r="A19" s="18" t="inlineStr">
        <is>
          <t>Rejected Claims</t>
        </is>
      </c>
      <c r="B19" s="19">
        <f>COUNTIF(M4:M12,"Rejected")</f>
        <v/>
      </c>
    </row>
    <row r="20">
      <c r="A20" s="18" t="inlineStr">
        <is>
          <t>Missing Receipts</t>
        </is>
      </c>
      <c r="B20" s="19">
        <f>COUNTIF(L4:L12,"N")</f>
        <v/>
      </c>
    </row>
  </sheetData>
  <mergeCells count="1">
    <mergeCell ref="A1:M1"/>
  </mergeCells>
  <conditionalFormatting sqref="M4:M12">
    <cfRule type="expression" priority="1" dxfId="0" stopIfTrue="1">
      <formula>M4="Approved"</formula>
    </cfRule>
    <cfRule type="expression" priority="2" dxfId="1" stopIfTrue="1">
      <formula>M4="Rejected"</formula>
    </cfRule>
    <cfRule type="expression" priority="3" dxfId="2" stopIfTrue="1">
      <formula>M4="Pending"</formula>
    </cfRule>
  </conditionalFormatting>
  <conditionalFormatting sqref="L4:L12">
    <cfRule type="expression" priority="4" dxfId="3" stopIfTrue="1">
      <formula>L4="N"</formula>
    </cfRule>
  </conditionalFormatting>
  <dataValidations count="3">
    <dataValidation sqref="L4:L12" showErrorMessage="1" showInputMessage="1" allowBlank="1" type="list">
      <formula1>"Y,N"</formula1>
    </dataValidation>
    <dataValidation sqref="M4:M12" showErrorMessage="1" showInputMessage="1" allowBlank="1" type="list">
      <formula1>"Approved,Pending,Rejected"</formula1>
    </dataValidation>
    <dataValidation sqref="G4:G12" showErrorMessage="1" showInputMessage="1" allowBlank="1" type="list">
      <formula1>"Company Card,Personal Card,Cash,N/A"</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1"/>
  <sheetViews>
    <sheetView workbookViewId="0">
      <selection activeCell="A1" sqref="A1"/>
    </sheetView>
  </sheetViews>
  <sheetFormatPr baseColWidth="8" defaultRowHeight="15"/>
  <cols>
    <col width="22" customWidth="1" min="1" max="1"/>
    <col width="12" customWidth="1" min="2" max="2"/>
    <col width="18" customWidth="1" min="3" max="3"/>
    <col width="3" customWidth="1" min="4" max="4"/>
    <col width="22" customWidth="1" min="5" max="5"/>
    <col width="16" customWidth="1" min="6" max="6"/>
    <col width="14" customWidth="1" min="7" max="7"/>
    <col width="16" customWidth="1" min="8" max="8"/>
    <col width="10" customWidth="1" min="9" max="9"/>
  </cols>
  <sheetData>
    <row r="1" ht="22" customHeight="1">
      <c r="A1" s="20" t="inlineStr">
        <is>
          <t>EXPENSE CATEGORY REFERENCE TABLE</t>
        </is>
      </c>
    </row>
    <row r="2">
      <c r="E2" s="17" t="inlineStr">
        <is>
          <t>Spend vs Budget Analysis</t>
        </is>
      </c>
    </row>
    <row r="3">
      <c r="A3" s="2" t="inlineStr">
        <is>
          <t>Category</t>
        </is>
      </c>
      <c r="B3" s="2" t="inlineStr">
        <is>
          <t>VAT Rate</t>
        </is>
      </c>
      <c r="C3" s="2" t="inlineStr">
        <is>
          <t>Annual Budget (£)</t>
        </is>
      </c>
      <c r="E3" s="21" t="inlineStr">
        <is>
          <t>Category</t>
        </is>
      </c>
      <c r="F3" s="21" t="inlineStr">
        <is>
          <t>Actual Spend (£)</t>
        </is>
      </c>
      <c r="G3" s="21" t="inlineStr">
        <is>
          <t>Budget (£)</t>
        </is>
      </c>
      <c r="H3" s="21" t="inlineStr">
        <is>
          <t>Remaining (£)</t>
        </is>
      </c>
      <c r="I3" s="21" t="inlineStr">
        <is>
          <t>% Used</t>
        </is>
      </c>
    </row>
    <row r="4">
      <c r="A4" s="3" t="inlineStr">
        <is>
          <t>Travel</t>
        </is>
      </c>
      <c r="B4" s="22" t="n">
        <v>0</v>
      </c>
      <c r="C4" s="23" t="n">
        <v>5000</v>
      </c>
      <c r="E4" s="3">
        <f>A4</f>
        <v/>
      </c>
      <c r="F4" s="23">
        <f>SUMIF('Expense Claims'!$E$4:$E$12,A4,'Expense Claims'!$K$4:$K$12)</f>
        <v/>
      </c>
      <c r="G4" s="23">
        <f>C4</f>
        <v/>
      </c>
      <c r="H4" s="23">
        <f>G4-F4</f>
        <v/>
      </c>
      <c r="I4" s="22">
        <f>IFERROR(F4/G4,0)</f>
        <v/>
      </c>
    </row>
    <row r="5">
      <c r="A5" s="10" t="inlineStr">
        <is>
          <t>Accommodation</t>
        </is>
      </c>
      <c r="B5" s="24" t="n">
        <v>0.2</v>
      </c>
      <c r="C5" s="25" t="n">
        <v>8000</v>
      </c>
      <c r="E5" s="10">
        <f>A5</f>
        <v/>
      </c>
      <c r="F5" s="25">
        <f>SUMIF('Expense Claims'!$E$4:$E$12,A5,'Expense Claims'!$K$4:$K$12)</f>
        <v/>
      </c>
      <c r="G5" s="25">
        <f>C5</f>
        <v/>
      </c>
      <c r="H5" s="25">
        <f>G5-F5</f>
        <v/>
      </c>
      <c r="I5" s="24">
        <f>IFERROR(F5/G5,0)</f>
        <v/>
      </c>
    </row>
    <row r="6">
      <c r="A6" s="3" t="inlineStr">
        <is>
          <t>Meals</t>
        </is>
      </c>
      <c r="B6" s="22" t="n">
        <v>0.2</v>
      </c>
      <c r="C6" s="23" t="n">
        <v>3000</v>
      </c>
      <c r="E6" s="3">
        <f>A6</f>
        <v/>
      </c>
      <c r="F6" s="23">
        <f>SUMIF('Expense Claims'!$E$4:$E$12,A6,'Expense Claims'!$K$4:$K$12)</f>
        <v/>
      </c>
      <c r="G6" s="23">
        <f>C6</f>
        <v/>
      </c>
      <c r="H6" s="23">
        <f>G6-F6</f>
        <v/>
      </c>
      <c r="I6" s="22">
        <f>IFERROR(F6/G6,0)</f>
        <v/>
      </c>
    </row>
    <row r="7">
      <c r="A7" s="10" t="inlineStr">
        <is>
          <t>Office Supplies</t>
        </is>
      </c>
      <c r="B7" s="24" t="n">
        <v>0.2</v>
      </c>
      <c r="C7" s="25" t="n">
        <v>2000</v>
      </c>
      <c r="E7" s="10">
        <f>A7</f>
        <v/>
      </c>
      <c r="F7" s="25">
        <f>SUMIF('Expense Claims'!$E$4:$E$12,A7,'Expense Claims'!$K$4:$K$12)</f>
        <v/>
      </c>
      <c r="G7" s="25">
        <f>C7</f>
        <v/>
      </c>
      <c r="H7" s="25">
        <f>G7-F7</f>
        <v/>
      </c>
      <c r="I7" s="24">
        <f>IFERROR(F7/G7,0)</f>
        <v/>
      </c>
    </row>
    <row r="8">
      <c r="A8" s="3" t="inlineStr">
        <is>
          <t>Client Entertainment</t>
        </is>
      </c>
      <c r="B8" s="22" t="n">
        <v>0.2</v>
      </c>
      <c r="C8" s="23" t="n">
        <v>4000</v>
      </c>
      <c r="E8" s="3">
        <f>A8</f>
        <v/>
      </c>
      <c r="F8" s="23">
        <f>SUMIF('Expense Claims'!$E$4:$E$12,A8,'Expense Claims'!$K$4:$K$12)</f>
        <v/>
      </c>
      <c r="G8" s="23">
        <f>C8</f>
        <v/>
      </c>
      <c r="H8" s="23">
        <f>G8-F8</f>
        <v/>
      </c>
      <c r="I8" s="22">
        <f>IFERROR(F8/G8,0)</f>
        <v/>
      </c>
    </row>
    <row r="9">
      <c r="A9" s="10" t="inlineStr">
        <is>
          <t>Software</t>
        </is>
      </c>
      <c r="B9" s="24" t="n">
        <v>0.2</v>
      </c>
      <c r="C9" s="25" t="n">
        <v>6000</v>
      </c>
      <c r="E9" s="10">
        <f>A9</f>
        <v/>
      </c>
      <c r="F9" s="25">
        <f>SUMIF('Expense Claims'!$E$4:$E$12,A9,'Expense Claims'!$K$4:$K$12)</f>
        <v/>
      </c>
      <c r="G9" s="25">
        <f>C9</f>
        <v/>
      </c>
      <c r="H9" s="25">
        <f>G9-F9</f>
        <v/>
      </c>
      <c r="I9" s="24">
        <f>IFERROR(F9/G9,0)</f>
        <v/>
      </c>
    </row>
    <row r="10">
      <c r="A10" s="3" t="inlineStr">
        <is>
          <t>Mileage</t>
        </is>
      </c>
      <c r="B10" s="22" t="n">
        <v>0</v>
      </c>
      <c r="C10" s="23" t="n">
        <v>3000</v>
      </c>
      <c r="E10" s="3">
        <f>A10</f>
        <v/>
      </c>
      <c r="F10" s="23">
        <f>SUMIF('Expense Claims'!$E$4:$E$12,A10,'Expense Claims'!$K$4:$K$12)</f>
        <v/>
      </c>
      <c r="G10" s="23">
        <f>C10</f>
        <v/>
      </c>
      <c r="H10" s="23">
        <f>G10-F10</f>
        <v/>
      </c>
      <c r="I10" s="22">
        <f>IFERROR(F10/G10,0)</f>
        <v/>
      </c>
    </row>
    <row r="11">
      <c r="A11" s="10" t="inlineStr">
        <is>
          <t>Training</t>
        </is>
      </c>
      <c r="B11" s="24" t="n">
        <v>0.2</v>
      </c>
      <c r="C11" s="25" t="n">
        <v>5000</v>
      </c>
      <c r="E11" s="10">
        <f>A11</f>
        <v/>
      </c>
      <c r="F11" s="25">
        <f>SUMIF('Expense Claims'!$E$4:$E$12,A11,'Expense Claims'!$K$4:$K$12)</f>
        <v/>
      </c>
      <c r="G11" s="25">
        <f>C11</f>
        <v/>
      </c>
      <c r="H11" s="25">
        <f>G11-F11</f>
        <v/>
      </c>
      <c r="I11" s="24">
        <f>IFERROR(F11/G11,0)</f>
        <v/>
      </c>
    </row>
  </sheetData>
  <mergeCells count="1">
    <mergeCell ref="A1:C1"/>
  </mergeCells>
  <conditionalFormatting sqref="I4:I11">
    <cfRule type="cellIs" priority="1" operator="greaterThan" dxfId="3">
      <formula>0.9</formula>
    </cfRule>
    <cfRule type="cellIs" priority="2" operator="lessThanOrEqual" dxfId="4">
      <formula>0.9</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22" customWidth="1" min="1" max="1"/>
    <col width="22" customWidth="1" min="2" max="2"/>
    <col width="18" customWidth="1" min="3" max="3"/>
    <col width="18" customWidth="1" min="4" max="4"/>
    <col width="18" customWidth="1" min="5" max="5"/>
    <col width="18" customWidth="1" min="6" max="6"/>
  </cols>
  <sheetData>
    <row r="1" ht="24" customHeight="1">
      <c r="A1" s="20" t="inlineStr">
        <is>
          <t>EXPENSE REPORT DASHBOARD</t>
        </is>
      </c>
    </row>
    <row r="2"/>
    <row r="3" ht="20" customHeight="1">
      <c r="A3" s="21" t="inlineStr">
        <is>
          <t>Total Claims</t>
        </is>
      </c>
      <c r="B3" s="21" t="inlineStr">
        <is>
          <t>Total Gross Spend (£)</t>
        </is>
      </c>
      <c r="C3" s="21" t="inlineStr">
        <is>
          <t>Average Claim (£)</t>
        </is>
      </c>
      <c r="D3" s="21" t="inlineStr">
        <is>
          <t>Approved Claims</t>
        </is>
      </c>
      <c r="E3" s="21" t="inlineStr">
        <is>
          <t>Pending Claims</t>
        </is>
      </c>
      <c r="F3" s="21" t="inlineStr">
        <is>
          <t>Missing Receipts</t>
        </is>
      </c>
    </row>
    <row r="4" ht="22" customHeight="1">
      <c r="A4" s="26">
        <f>'Expense Claims'!B16</f>
        <v/>
      </c>
      <c r="B4" s="27">
        <f>'Expense Claims'!K13</f>
        <v/>
      </c>
      <c r="C4" s="27">
        <f>IFERROR('Expense Claims'!K13/'Expense Claims'!B16,0)</f>
        <v/>
      </c>
      <c r="D4" s="26">
        <f>'Expense Claims'!B17</f>
        <v/>
      </c>
      <c r="E4" s="26">
        <f>'Expense Claims'!B18</f>
        <v/>
      </c>
      <c r="F4" s="26">
        <f>'Expense Claims'!B20</f>
        <v/>
      </c>
    </row>
    <row r="5"/>
    <row r="6">
      <c r="A6" s="17" t="inlineStr">
        <is>
          <t>Spend by Category</t>
        </is>
      </c>
      <c r="D6" s="17" t="inlineStr">
        <is>
          <t>Spend by Department</t>
        </is>
      </c>
    </row>
    <row r="7">
      <c r="A7" s="28" t="inlineStr">
        <is>
          <t>Category</t>
        </is>
      </c>
      <c r="B7" s="28" t="inlineStr">
        <is>
          <t>Actual Spend (£)</t>
        </is>
      </c>
      <c r="D7" s="28" t="inlineStr">
        <is>
          <t>Department</t>
        </is>
      </c>
      <c r="E7" s="28" t="inlineStr">
        <is>
          <t>Total Spend (£)</t>
        </is>
      </c>
    </row>
    <row r="8">
      <c r="A8" s="3">
        <f>'Category Rates'!A4</f>
        <v/>
      </c>
      <c r="B8" s="23">
        <f>'Category Rates'!F4</f>
        <v/>
      </c>
      <c r="D8" s="3" t="inlineStr">
        <is>
          <t>HR</t>
        </is>
      </c>
      <c r="E8" s="23">
        <f>SUMIF('Expense Claims'!$D$4:$D$12,D8,'Expense Claims'!$K$4:$K$12)</f>
        <v/>
      </c>
    </row>
    <row r="9">
      <c r="A9" s="10">
        <f>'Category Rates'!A5</f>
        <v/>
      </c>
      <c r="B9" s="25">
        <f>'Category Rates'!F5</f>
        <v/>
      </c>
      <c r="D9" s="10" t="inlineStr">
        <is>
          <t>IT</t>
        </is>
      </c>
      <c r="E9" s="25">
        <f>SUMIF('Expense Claims'!$D$4:$D$12,D9,'Expense Claims'!$K$4:$K$12)</f>
        <v/>
      </c>
    </row>
    <row r="10">
      <c r="A10" s="3">
        <f>'Category Rates'!A6</f>
        <v/>
      </c>
      <c r="B10" s="23">
        <f>'Category Rates'!F6</f>
        <v/>
      </c>
      <c r="D10" s="3" t="inlineStr">
        <is>
          <t>Marketing</t>
        </is>
      </c>
      <c r="E10" s="23">
        <f>SUMIF('Expense Claims'!$D$4:$D$12,D10,'Expense Claims'!$K$4:$K$12)</f>
        <v/>
      </c>
    </row>
    <row r="11">
      <c r="A11" s="10">
        <f>'Category Rates'!A7</f>
        <v/>
      </c>
      <c r="B11" s="25">
        <f>'Category Rates'!F7</f>
        <v/>
      </c>
      <c r="D11" s="10" t="inlineStr">
        <is>
          <t>Operations</t>
        </is>
      </c>
      <c r="E11" s="25">
        <f>SUMIF('Expense Claims'!$D$4:$D$12,D11,'Expense Claims'!$K$4:$K$12)</f>
        <v/>
      </c>
    </row>
    <row r="12">
      <c r="A12" s="3">
        <f>'Category Rates'!A8</f>
        <v/>
      </c>
      <c r="B12" s="23">
        <f>'Category Rates'!F8</f>
        <v/>
      </c>
      <c r="D12" s="3" t="inlineStr">
        <is>
          <t>Sales</t>
        </is>
      </c>
      <c r="E12" s="23">
        <f>SUMIF('Expense Claims'!$D$4:$D$12,D12,'Expense Claims'!$K$4:$K$12)</f>
        <v/>
      </c>
    </row>
    <row r="13">
      <c r="A13" s="10">
        <f>'Category Rates'!A9</f>
        <v/>
      </c>
      <c r="B13" s="25">
        <f>'Category Rates'!F9</f>
        <v/>
      </c>
    </row>
    <row r="14">
      <c r="A14" s="3">
        <f>'Category Rates'!A10</f>
        <v/>
      </c>
      <c r="B14" s="23">
        <f>'Category Rates'!F10</f>
        <v/>
      </c>
    </row>
    <row r="15">
      <c r="A15" s="10">
        <f>'Category Rates'!A11</f>
        <v/>
      </c>
      <c r="B15" s="25">
        <f>'Category Rates'!F11</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0" customWidth="1" min="1" max="1"/>
    <col width="80" customWidth="1" min="2" max="2"/>
  </cols>
  <sheetData>
    <row r="1" ht="24" customHeight="1">
      <c r="A1" s="20" t="inlineStr">
        <is>
          <t>HOW TO USE THIS EXPENSE REPORT TEMPLATE</t>
        </is>
      </c>
    </row>
    <row r="2"/>
    <row r="3">
      <c r="A3" s="2" t="inlineStr">
        <is>
          <t>Sheet</t>
        </is>
      </c>
      <c r="B3" s="2" t="inlineStr">
        <is>
          <t>Purpose</t>
        </is>
      </c>
    </row>
    <row r="4" ht="70" customHeight="1">
      <c r="A4" s="29" t="inlineStr">
        <is>
          <t>Expense Claims</t>
        </is>
      </c>
      <c r="B4" s="5" t="inlineStr">
        <is>
          <t>Log every expense claim here. Enter Date, Employee, Department, Category, Description, Payment Method and Net Amount (£) in the pale yellow input cells. VAT Rate is looked up automatically from the Category Rates sheet using VLOOKUP, and VAT Amount and Gross Amount are calculated for you. Use the dropdown lists for Payment Method, Receipt Attached (Y/N) and Status (Approved/Pending/Rejected). Rows are colour-coded: green for Approved, amber for Pending, red for Rejected or missing receipts.</t>
        </is>
      </c>
    </row>
    <row r="5" ht="70" customHeight="1">
      <c r="A5" s="30" t="inlineStr">
        <is>
          <t>Category Rates</t>
        </is>
      </c>
      <c r="B5" s="12" t="inlineStr">
        <is>
          <t>A reference table of expense categories, their applicable VAT rate and their annual budget. The Expense Claims sheet looks up VAT rates from here — do not delete rows, but you can add new categories at the bottom (update the VLOOKUP range if you do). The Spend vs Budget Analysis table shows actual spend against budget with a % Used column, highlighted red once over 90% of budget.</t>
        </is>
      </c>
    </row>
    <row r="6" ht="70" customHeight="1">
      <c r="A6" s="29" t="inlineStr">
        <is>
          <t>Dashboard</t>
        </is>
      </c>
      <c r="B6" s="5" t="inlineStr">
        <is>
          <t>A management summary showing key totals (total claims, total spend, average claim, approvals/pending, missing receipts), a bar chart of spend by category and a pie chart of spend by department. All figures update automatically from the Expense Claims sheet — no manual entry needed.</t>
        </is>
      </c>
    </row>
    <row r="7" ht="70" customHeight="1">
      <c r="A7" s="30" t="inlineStr">
        <is>
          <t>Instructions</t>
        </is>
      </c>
      <c r="B7" s="12" t="inlineStr">
        <is>
          <t>This guide. Refer back here if you are unsure how a column or formula works.</t>
        </is>
      </c>
    </row>
    <row r="8"/>
    <row r="9">
      <c r="A9" s="17" t="inlineStr">
        <is>
          <t>Top Tips</t>
        </is>
      </c>
    </row>
    <row r="10" ht="18" customHeight="1">
      <c r="A10" s="31" t="inlineStr">
        <is>
          <t>• Always attach receipts for claims over £25 in line with HMRC record-keeping requirements.</t>
        </is>
      </c>
    </row>
    <row r="11" ht="18" customHeight="1">
      <c r="A11" s="31" t="inlineStr">
        <is>
          <t>• Submit claims within 30 days of the expense being incurred.</t>
        </is>
      </c>
    </row>
    <row r="12" ht="18" customHeight="1">
      <c r="A12" s="31" t="inlineStr">
        <is>
          <t>• Mileage claims should use the current HMRC Approved Mileage Allowance Payments (AMAP) rate.</t>
        </is>
      </c>
    </row>
    <row r="13" ht="18" customHeight="1">
      <c r="A13" s="31" t="inlineStr">
        <is>
          <t>• VAT can only be reclaimed where a valid VAT receipt or invoice is held.</t>
        </is>
      </c>
    </row>
    <row r="14" ht="18" customHeight="1">
      <c r="A14" s="31" t="inlineStr">
        <is>
          <t>• Review the Dashboard monthly to monitor category budgets and department spend.</t>
        </is>
      </c>
    </row>
  </sheetData>
  <mergeCells count="6">
    <mergeCell ref="A1:B1"/>
    <mergeCell ref="A10:B10"/>
    <mergeCell ref="A11:B11"/>
    <mergeCell ref="A12:B12"/>
    <mergeCell ref="A13:B13"/>
    <mergeCell ref="A14:B1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2026-07-21T18:02:17Z</dcterms:created>
  <dcterms:modified xmlns:dcterms="http://purl.org/dc/terms/" xmlns:xsi="http://www.w3.org/2001/XMLSchema-instance" xsi:type="dcterms:W3CDTF">2026-07-21T18:02:17Z</dcterms:modified>
</cp:coreProperties>
</file>