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Customer Analysi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£#,##0.00"/>
    <numFmt numFmtId="166" formatCode="0.0%"/>
    <numFmt numFmtId="167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0"/>
    </font>
    <font>
      <name val="Calibri"/>
      <sz val="10"/>
    </font>
    <font>
      <name val="Calibri"/>
      <b val="1"/>
      <color rgb="00FFFFFF"/>
      <sz val="12"/>
    </font>
    <font>
      <name val="Calibri"/>
      <b val="1"/>
      <color rgb="001E293B"/>
      <sz val="10"/>
    </font>
    <font>
      <name val="Calibri"/>
      <b val="1"/>
      <sz val="10"/>
    </font>
    <font>
      <name val="Calibri"/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9" fontId="3" fillId="5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/>
    </xf>
    <xf numFmtId="1" fontId="3" fillId="4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164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165" fontId="3" fillId="6" borderId="1" applyAlignment="1" pivotButton="0" quotePrefix="0" xfId="0">
      <alignment horizontal="right" vertical="center"/>
    </xf>
    <xf numFmtId="1" fontId="3" fillId="6" borderId="1" applyAlignment="1" pivotButton="0" quotePrefix="0" xfId="0">
      <alignment horizontal="center" vertical="center"/>
    </xf>
    <xf numFmtId="0" fontId="4" fillId="3" borderId="0" applyAlignment="1" pivotButton="0" quotePrefix="0" xfId="0">
      <alignment horizontal="center" vertical="center"/>
    </xf>
    <xf numFmtId="0" fontId="0" fillId="3" borderId="0" pivotButton="0" quotePrefix="0" xfId="0"/>
    <xf numFmtId="0" fontId="5" fillId="6" borderId="1" applyAlignment="1" pivotButton="0" quotePrefix="0" xfId="0">
      <alignment horizontal="left" vertical="center"/>
    </xf>
    <xf numFmtId="0" fontId="0" fillId="6" borderId="1" pivotButton="0" quotePrefix="0" xfId="0"/>
    <xf numFmtId="165" fontId="6" fillId="6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/>
    </xf>
    <xf numFmtId="0" fontId="0" fillId="4" borderId="1" pivotButton="0" quotePrefix="0" xfId="0"/>
    <xf numFmtId="165" fontId="6" fillId="4" borderId="1" applyAlignment="1" pivotButton="0" quotePrefix="0" xfId="0">
      <alignment horizontal="right" vertical="center"/>
    </xf>
    <xf numFmtId="1" fontId="6" fillId="6" borderId="1" applyAlignment="1" pivotButton="0" quotePrefix="0" xfId="0">
      <alignment horizontal="right" vertical="center"/>
    </xf>
    <xf numFmtId="1" fontId="6" fillId="4" borderId="1" applyAlignment="1" pivotButton="0" quotePrefix="0" xfId="0">
      <alignment horizontal="right" vertical="center"/>
    </xf>
    <xf numFmtId="166" fontId="6" fillId="6" borderId="1" applyAlignment="1" pivotButton="0" quotePrefix="0" xfId="0">
      <alignment horizontal="right" vertical="center"/>
    </xf>
    <xf numFmtId="0" fontId="7" fillId="2" borderId="1" applyAlignment="1" pivotButton="0" quotePrefix="0" xfId="0">
      <alignment horizontal="center" vertical="center"/>
    </xf>
    <xf numFmtId="0" fontId="3" fillId="4" borderId="1" pivotButton="0" quotePrefix="0" xfId="0"/>
    <xf numFmtId="1" fontId="3" fillId="4" borderId="1" pivotButton="0" quotePrefix="0" xfId="0"/>
    <xf numFmtId="0" fontId="3" fillId="6" borderId="1" pivotButton="0" quotePrefix="0" xfId="0"/>
    <xf numFmtId="1" fontId="3" fillId="6" borderId="1" pivotButton="0" quotePrefix="0" xfId="0"/>
    <xf numFmtId="167" fontId="3" fillId="4" borderId="1" applyAlignment="1" pivotButton="0" quotePrefix="0" xfId="0">
      <alignment horizontal="center" vertical="center"/>
    </xf>
    <xf numFmtId="167" fontId="3" fillId="6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165" fontId="2" fillId="2" borderId="1" applyAlignment="1" pivotButton="0" quotePrefix="0" xfId="0">
      <alignment horizontal="center" vertical="center"/>
    </xf>
    <xf numFmtId="1" fontId="2" fillId="2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/>
    </xf>
    <xf numFmtId="164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right" vertical="center"/>
    </xf>
    <xf numFmtId="0" fontId="0" fillId="0" borderId="4" pivotButton="0" quotePrefix="0" xfId="0"/>
    <xf numFmtId="165" fontId="6" fillId="6" borderId="1" applyAlignment="1" pivotButton="0" quotePrefix="0" xfId="0">
      <alignment horizontal="right" vertical="center"/>
    </xf>
    <xf numFmtId="0" fontId="0" fillId="0" borderId="5" pivotButton="0" quotePrefix="0" xfId="0"/>
    <xf numFmtId="165" fontId="6" fillId="4" borderId="1" applyAlignment="1" pivotButton="0" quotePrefix="0" xfId="0">
      <alignment horizontal="right" vertical="center"/>
    </xf>
    <xf numFmtId="166" fontId="6" fillId="6" borderId="1" applyAlignment="1" pivotButton="0" quotePrefix="0" xfId="0">
      <alignment horizontal="right" vertical="center"/>
    </xf>
    <xf numFmtId="167" fontId="3" fillId="4" borderId="1" applyAlignment="1" pivotButton="0" quotePrefix="0" xfId="0">
      <alignment horizontal="center" vertical="center"/>
    </xf>
    <xf numFmtId="167" fontId="3" fillId="6" borderId="1" applyAlignment="1" pivotButton="0" quotePrefix="0" xfId="0">
      <alignment horizontal="center" vertical="center"/>
    </xf>
    <xf numFmtId="165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dxfs count="5">
    <dxf>
      <font>
        <name val="Calibri"/>
        <b val="1"/>
        <color rgb="0016A34A"/>
      </font>
      <fill>
        <patternFill patternType="solid">
          <fgColor rgb="00D1FAE5"/>
        </patternFill>
      </fill>
    </dxf>
    <dxf>
      <font>
        <name val="Calibri"/>
        <b val="1"/>
        <color rgb="0092400E"/>
      </font>
      <fill>
        <patternFill patternType="solid">
          <fgColor rgb="00FEF9C3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color rgb="00166534"/>
      </font>
      <fill>
        <patternFill patternType="solid">
          <fgColor rgb="00DCFCE7"/>
        </patternFill>
      </fill>
    </dxf>
    <dxf>
      <font>
        <name val="Calibri"/>
        <color rgb="00166534"/>
      </font>
      <fill>
        <patternFill patternType="solid">
          <fgColor rgb="00F0FDF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Amount by Invoice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'Summary'!B16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'Summary'!$A$17:$A$26</f>
            </numRef>
          </cat>
          <val>
            <numRef>
              <f>'Summary'!$B$17:$B$26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Invoice No.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Gross 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Payment Status Split</a:t>
            </a:r>
          </a:p>
        </rich>
      </tx>
    </title>
    <plotArea>
      <pieChart>
        <varyColors val="1"/>
        <ser>
          <idx val="0"/>
          <order val="0"/>
          <tx>
            <strRef>
              <f>'Summary'!E16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'Summary'!$D$17:$D$19</f>
            </numRef>
          </cat>
          <val>
            <numRef>
              <f>'Summary'!$E$17:$E$19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Gross by Customer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'Customer Analysis'!D2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'Customer Analysis'!$A$3:$A$12</f>
            </numRef>
          </cat>
          <val>
            <numRef>
              <f>'Customer Analysis'!$D$3:$D$12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Gross Amount (£)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Customer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28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14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4" customWidth="1" min="3" max="3"/>
    <col width="20" customWidth="1" min="4" max="4"/>
    <col width="20" customWidth="1" min="5" max="5"/>
    <col width="28" customWidth="1" min="6" max="6"/>
    <col width="16" customWidth="1" min="7" max="7"/>
    <col width="12" customWidth="1" min="8" max="8"/>
    <col width="16" customWidth="1" min="9" max="9"/>
    <col width="16" customWidth="1" min="10" max="10"/>
    <col width="14" customWidth="1" min="11" max="11"/>
    <col width="16" customWidth="1" min="12" max="12"/>
    <col width="14" customWidth="1" min="13" max="13"/>
    <col width="16" customWidth="1" min="14" max="14"/>
    <col width="30" customWidth="1" min="15" max="15"/>
  </cols>
  <sheetData>
    <row r="1" ht="30" customHeight="1">
      <c r="A1" s="1" t="inlineStr">
        <is>
          <t>Invoice Tracker — 2026</t>
        </is>
      </c>
    </row>
    <row r="2" ht="28" customHeight="1">
      <c r="A2" s="2" t="inlineStr">
        <is>
          <t>Invoice No.</t>
        </is>
      </c>
      <c r="B2" s="2" t="inlineStr">
        <is>
          <t>Invoice Date</t>
        </is>
      </c>
      <c r="C2" s="2" t="inlineStr">
        <is>
          <t>Due Date</t>
        </is>
      </c>
      <c r="D2" s="2" t="inlineStr">
        <is>
          <t>Customer Name</t>
        </is>
      </c>
      <c r="E2" s="2" t="inlineStr">
        <is>
          <t>Customer Town/City</t>
        </is>
      </c>
      <c r="F2" s="2" t="inlineStr">
        <is>
          <t>Description</t>
        </is>
      </c>
      <c r="G2" s="2" t="inlineStr">
        <is>
          <t>Net Amount (£)</t>
        </is>
      </c>
      <c r="H2" s="2" t="inlineStr">
        <is>
          <t>VAT Rate %</t>
        </is>
      </c>
      <c r="I2" s="2" t="inlineStr">
        <is>
          <t>VAT Amount (£)</t>
        </is>
      </c>
      <c r="J2" s="2" t="inlineStr">
        <is>
          <t>Gross Amount (£)</t>
        </is>
      </c>
      <c r="K2" s="2" t="inlineStr">
        <is>
          <t>Payment Date</t>
        </is>
      </c>
      <c r="L2" s="2" t="inlineStr">
        <is>
          <t>Payment Status</t>
        </is>
      </c>
      <c r="M2" s="2" t="inlineStr">
        <is>
          <t>Days Overdue</t>
        </is>
      </c>
      <c r="N2" s="2" t="inlineStr">
        <is>
          <t>Payment Terms</t>
        </is>
      </c>
      <c r="O2" s="2" t="inlineStr">
        <is>
          <t>Notes</t>
        </is>
      </c>
    </row>
    <row r="3">
      <c r="A3" s="3" t="inlineStr">
        <is>
          <t>INV-1001</t>
        </is>
      </c>
      <c r="B3" s="43" t="n">
        <v>46025</v>
      </c>
      <c r="C3" s="43" t="n">
        <v>46039</v>
      </c>
      <c r="D3" s="5" t="inlineStr">
        <is>
          <t>Amelia Brown</t>
        </is>
      </c>
      <c r="E3" s="5" t="inlineStr">
        <is>
          <t>London</t>
        </is>
      </c>
      <c r="F3" s="5" t="inlineStr">
        <is>
          <t>Monthly bookkeeping</t>
        </is>
      </c>
      <c r="G3" s="44" t="n">
        <v>450</v>
      </c>
      <c r="H3" s="7" t="n">
        <v>0.2</v>
      </c>
      <c r="I3" s="45">
        <f>G3*H3</f>
        <v/>
      </c>
      <c r="J3" s="45">
        <f>G3+I3</f>
        <v/>
      </c>
      <c r="K3" s="46" t="n">
        <v>46039</v>
      </c>
      <c r="L3" s="3">
        <f>IF(K3="","Unpaid",IF(K3&lt;=J3,"Paid on time","Paid late"))</f>
        <v/>
      </c>
      <c r="M3" s="10">
        <f>IF(K3="","",MAX(0,K3-J3))</f>
        <v/>
      </c>
      <c r="N3" s="3" t="inlineStr">
        <is>
          <t>Net 14</t>
        </is>
      </c>
      <c r="O3" s="5" t="inlineStr"/>
    </row>
    <row r="4">
      <c r="A4" s="11" t="inlineStr">
        <is>
          <t>INV-1002</t>
        </is>
      </c>
      <c r="B4" s="47" t="n">
        <v>46030</v>
      </c>
      <c r="C4" s="47" t="n">
        <v>46044</v>
      </c>
      <c r="D4" s="13" t="inlineStr">
        <is>
          <t>Oliver Smith</t>
        </is>
      </c>
      <c r="E4" s="13" t="inlineStr">
        <is>
          <t>Manchester</t>
        </is>
      </c>
      <c r="F4" s="13" t="inlineStr">
        <is>
          <t>Payroll services</t>
        </is>
      </c>
      <c r="G4" s="44" t="n">
        <v>780</v>
      </c>
      <c r="H4" s="7" t="n">
        <v>0.2</v>
      </c>
      <c r="I4" s="48">
        <f>G4*H4</f>
        <v/>
      </c>
      <c r="J4" s="48">
        <f>G4+I4</f>
        <v/>
      </c>
      <c r="K4" s="46" t="n">
        <v>46046</v>
      </c>
      <c r="L4" s="11">
        <f>IF(K4="","Unpaid",IF(K4&lt;=J4,"Paid on time","Paid late"))</f>
        <v/>
      </c>
      <c r="M4" s="15">
        <f>IF(K4="","",MAX(0,K4-J4))</f>
        <v/>
      </c>
      <c r="N4" s="11" t="inlineStr">
        <is>
          <t>Net 14</t>
        </is>
      </c>
      <c r="O4" s="13" t="inlineStr"/>
    </row>
    <row r="5">
      <c r="A5" s="3" t="inlineStr">
        <is>
          <t>INV-1003</t>
        </is>
      </c>
      <c r="B5" s="43" t="n">
        <v>46036</v>
      </c>
      <c r="C5" s="43" t="n">
        <v>46050</v>
      </c>
      <c r="D5" s="5" t="inlineStr">
        <is>
          <t>Sophie Taylor</t>
        </is>
      </c>
      <c r="E5" s="5" t="inlineStr">
        <is>
          <t>Birmingham</t>
        </is>
      </c>
      <c r="F5" s="5" t="inlineStr">
        <is>
          <t>VAT return preparation</t>
        </is>
      </c>
      <c r="G5" s="44" t="n">
        <v>320</v>
      </c>
      <c r="H5" s="7" t="n">
        <v>0.2</v>
      </c>
      <c r="I5" s="45">
        <f>G5*H5</f>
        <v/>
      </c>
      <c r="J5" s="45">
        <f>G5+I5</f>
        <v/>
      </c>
      <c r="K5" s="46" t="n">
        <v>46050</v>
      </c>
      <c r="L5" s="3">
        <f>IF(K5="","Unpaid",IF(K5&lt;=J5,"Paid on time","Paid late"))</f>
        <v/>
      </c>
      <c r="M5" s="10">
        <f>IF(K5="","",MAX(0,K5-J5))</f>
        <v/>
      </c>
      <c r="N5" s="3" t="inlineStr">
        <is>
          <t>Net 14</t>
        </is>
      </c>
      <c r="O5" s="5" t="inlineStr"/>
    </row>
    <row r="6">
      <c r="A6" s="11" t="inlineStr">
        <is>
          <t>INV-1004</t>
        </is>
      </c>
      <c r="B6" s="47" t="n">
        <v>46042</v>
      </c>
      <c r="C6" s="47" t="n">
        <v>46056</v>
      </c>
      <c r="D6" s="13" t="inlineStr">
        <is>
          <t>Harry Wilson</t>
        </is>
      </c>
      <c r="E6" s="13" t="inlineStr">
        <is>
          <t>Leeds</t>
        </is>
      </c>
      <c r="F6" s="13" t="inlineStr">
        <is>
          <t>Management accounts</t>
        </is>
      </c>
      <c r="G6" s="44" t="n">
        <v>1250</v>
      </c>
      <c r="H6" s="7" t="n">
        <v>0.2</v>
      </c>
      <c r="I6" s="48">
        <f>G6*H6</f>
        <v/>
      </c>
      <c r="J6" s="48">
        <f>G6+I6</f>
        <v/>
      </c>
      <c r="K6" s="46" t="n">
        <v>46063</v>
      </c>
      <c r="L6" s="11">
        <f>IF(K6="","Unpaid",IF(K6&lt;=J6,"Paid on time","Paid late"))</f>
        <v/>
      </c>
      <c r="M6" s="15">
        <f>IF(K6="","",MAX(0,K6-J6))</f>
        <v/>
      </c>
      <c r="N6" s="11" t="inlineStr">
        <is>
          <t>Net 14</t>
        </is>
      </c>
      <c r="O6" s="13" t="inlineStr"/>
    </row>
    <row r="7">
      <c r="A7" s="3" t="inlineStr">
        <is>
          <t>INV-1005</t>
        </is>
      </c>
      <c r="B7" s="43" t="n">
        <v>46049</v>
      </c>
      <c r="C7" s="43" t="n">
        <v>46063</v>
      </c>
      <c r="D7" s="5" t="inlineStr">
        <is>
          <t>Isla Johnson</t>
        </is>
      </c>
      <c r="E7" s="5" t="inlineStr">
        <is>
          <t>Bristol</t>
        </is>
      </c>
      <c r="F7" s="5" t="inlineStr">
        <is>
          <t>Software support</t>
        </is>
      </c>
      <c r="G7" s="44" t="n">
        <v>180</v>
      </c>
      <c r="H7" s="7" t="n">
        <v>0.2</v>
      </c>
      <c r="I7" s="45">
        <f>G7*H7</f>
        <v/>
      </c>
      <c r="J7" s="45">
        <f>G7+I7</f>
        <v/>
      </c>
      <c r="K7" s="46" t="n"/>
      <c r="L7" s="3">
        <f>IF(K7="","Unpaid",IF(K7&lt;=J7,"Paid on time","Paid late"))</f>
        <v/>
      </c>
      <c r="M7" s="10">
        <f>IF(K7="","",MAX(0,K7-J7))</f>
        <v/>
      </c>
      <c r="N7" s="3" t="inlineStr">
        <is>
          <t>Net 14</t>
        </is>
      </c>
      <c r="O7" s="5" t="inlineStr"/>
    </row>
    <row r="8">
      <c r="A8" s="11" t="inlineStr">
        <is>
          <t>INV-1006</t>
        </is>
      </c>
      <c r="B8" s="47" t="n">
        <v>46055</v>
      </c>
      <c r="C8" s="47" t="n">
        <v>46069</v>
      </c>
      <c r="D8" s="13" t="inlineStr">
        <is>
          <t>George Evans</t>
        </is>
      </c>
      <c r="E8" s="13" t="inlineStr">
        <is>
          <t>Glasgow</t>
        </is>
      </c>
      <c r="F8" s="13" t="inlineStr">
        <is>
          <t>Tax advisory call</t>
        </is>
      </c>
      <c r="G8" s="44" t="n">
        <v>150</v>
      </c>
      <c r="H8" s="7" t="n">
        <v>0.2</v>
      </c>
      <c r="I8" s="48">
        <f>G8*H8</f>
        <v/>
      </c>
      <c r="J8" s="48">
        <f>G8+I8</f>
        <v/>
      </c>
      <c r="K8" s="46" t="n">
        <v>46069</v>
      </c>
      <c r="L8" s="11">
        <f>IF(K8="","Unpaid",IF(K8&lt;=J8,"Paid on time","Paid late"))</f>
        <v/>
      </c>
      <c r="M8" s="15">
        <f>IF(K8="","",MAX(0,K8-J8))</f>
        <v/>
      </c>
      <c r="N8" s="11" t="inlineStr">
        <is>
          <t>Net 14</t>
        </is>
      </c>
      <c r="O8" s="13" t="inlineStr"/>
    </row>
    <row r="9">
      <c r="A9" s="3" t="inlineStr">
        <is>
          <t>INV-1007</t>
        </is>
      </c>
      <c r="B9" s="43" t="n">
        <v>46063</v>
      </c>
      <c r="C9" s="43" t="n">
        <v>46077</v>
      </c>
      <c r="D9" s="5" t="inlineStr">
        <is>
          <t>Emily Clark</t>
        </is>
      </c>
      <c r="E9" s="5" t="inlineStr">
        <is>
          <t>Liverpool</t>
        </is>
      </c>
      <c r="F9" s="5" t="inlineStr">
        <is>
          <t>Year-end accounts</t>
        </is>
      </c>
      <c r="G9" s="44" t="n">
        <v>950</v>
      </c>
      <c r="H9" s="7" t="n">
        <v>0.2</v>
      </c>
      <c r="I9" s="45">
        <f>G9*H9</f>
        <v/>
      </c>
      <c r="J9" s="45">
        <f>G9+I9</f>
        <v/>
      </c>
      <c r="K9" s="46" t="n"/>
      <c r="L9" s="3">
        <f>IF(K9="","Unpaid",IF(K9&lt;=J9,"Paid on time","Paid late"))</f>
        <v/>
      </c>
      <c r="M9" s="10">
        <f>IF(K9="","",MAX(0,K9-J9))</f>
        <v/>
      </c>
      <c r="N9" s="3" t="inlineStr">
        <is>
          <t>Net 14</t>
        </is>
      </c>
      <c r="O9" s="5" t="inlineStr"/>
    </row>
    <row r="10">
      <c r="A10" s="11" t="inlineStr">
        <is>
          <t>INV-1008</t>
        </is>
      </c>
      <c r="B10" s="47" t="n">
        <v>46071</v>
      </c>
      <c r="C10" s="47" t="n">
        <v>46085</v>
      </c>
      <c r="D10" s="13" t="inlineStr">
        <is>
          <t>Charlie Harris</t>
        </is>
      </c>
      <c r="E10" s="13" t="inlineStr">
        <is>
          <t>Sheffield</t>
        </is>
      </c>
      <c r="F10" s="13" t="inlineStr">
        <is>
          <t>CIS admin support</t>
        </is>
      </c>
      <c r="G10" s="44" t="n">
        <v>600</v>
      </c>
      <c r="H10" s="7" t="n">
        <v>0.2</v>
      </c>
      <c r="I10" s="48">
        <f>G10*H10</f>
        <v/>
      </c>
      <c r="J10" s="48">
        <f>G10+I10</f>
        <v/>
      </c>
      <c r="K10" s="46" t="n">
        <v>46085</v>
      </c>
      <c r="L10" s="11">
        <f>IF(K10="","Unpaid",IF(K10&lt;=J10,"Paid on time","Paid late"))</f>
        <v/>
      </c>
      <c r="M10" s="15">
        <f>IF(K10="","",MAX(0,K10-J10))</f>
        <v/>
      </c>
      <c r="N10" s="11" t="inlineStr">
        <is>
          <t>Net 14</t>
        </is>
      </c>
      <c r="O10" s="13" t="inlineStr"/>
    </row>
    <row r="11">
      <c r="A11" s="3" t="inlineStr">
        <is>
          <t>INV-1009</t>
        </is>
      </c>
      <c r="B11" s="43" t="n">
        <v>46078</v>
      </c>
      <c r="C11" s="43" t="n">
        <v>46092</v>
      </c>
      <c r="D11" s="5" t="inlineStr">
        <is>
          <t>Grace Martin</t>
        </is>
      </c>
      <c r="E11" s="5" t="inlineStr">
        <is>
          <t>Edinburgh</t>
        </is>
      </c>
      <c r="F11" s="5" t="inlineStr">
        <is>
          <t>Bookkeeping cleanup</t>
        </is>
      </c>
      <c r="G11" s="44" t="n">
        <v>375</v>
      </c>
      <c r="H11" s="7" t="n">
        <v>0.2</v>
      </c>
      <c r="I11" s="45">
        <f>G11*H11</f>
        <v/>
      </c>
      <c r="J11" s="45">
        <f>G11+I11</f>
        <v/>
      </c>
      <c r="K11" s="46" t="n"/>
      <c r="L11" s="3">
        <f>IF(K11="","Unpaid",IF(K11&lt;=J11,"Paid on time","Paid late"))</f>
        <v/>
      </c>
      <c r="M11" s="10">
        <f>IF(K11="","",MAX(0,K11-J11))</f>
        <v/>
      </c>
      <c r="N11" s="3" t="inlineStr">
        <is>
          <t>Net 14</t>
        </is>
      </c>
      <c r="O11" s="5" t="inlineStr"/>
    </row>
    <row r="12">
      <c r="A12" s="11" t="inlineStr">
        <is>
          <t>INV-1010</t>
        </is>
      </c>
      <c r="B12" s="47" t="n">
        <v>46084</v>
      </c>
      <c r="C12" s="47" t="n">
        <v>46098</v>
      </c>
      <c r="D12" s="13" t="inlineStr">
        <is>
          <t>Jack Lewis</t>
        </is>
      </c>
      <c r="E12" s="13" t="inlineStr">
        <is>
          <t>Cardiff</t>
        </is>
      </c>
      <c r="F12" s="13" t="inlineStr">
        <is>
          <t>Ad hoc consultancy</t>
        </is>
      </c>
      <c r="G12" s="44" t="n">
        <v>500</v>
      </c>
      <c r="H12" s="7" t="n">
        <v>0.2</v>
      </c>
      <c r="I12" s="48">
        <f>G12*H12</f>
        <v/>
      </c>
      <c r="J12" s="48">
        <f>G12+I12</f>
        <v/>
      </c>
      <c r="K12" s="46" t="n"/>
      <c r="L12" s="11">
        <f>IF(K12="","Unpaid",IF(K12&lt;=J12,"Paid on time","Paid late"))</f>
        <v/>
      </c>
      <c r="M12" s="15">
        <f>IF(K12="","",MAX(0,K12-J12))</f>
        <v/>
      </c>
      <c r="N12" s="11" t="inlineStr">
        <is>
          <t>Net 14</t>
        </is>
      </c>
      <c r="O12" s="13" t="inlineStr"/>
    </row>
  </sheetData>
  <mergeCells count="1">
    <mergeCell ref="A1:O1"/>
  </mergeCells>
  <conditionalFormatting sqref="L3:L12">
    <cfRule type="expression" priority="1" dxfId="0" stopIfTrue="1">
      <formula>L3="Paid on time"</formula>
    </cfRule>
    <cfRule type="expression" priority="2" dxfId="1" stopIfTrue="1">
      <formula>L3="Paid late"</formula>
    </cfRule>
    <cfRule type="expression" priority="3" dxfId="2" stopIfTrue="1">
      <formula>L3="Unpaid"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6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36" customHeight="1">
      <c r="A1" s="1" t="inlineStr">
        <is>
          <t>Invoice Tracker — Summary Dashboard</t>
        </is>
      </c>
    </row>
    <row r="2"/>
    <row r="3">
      <c r="A3" s="16" t="inlineStr">
        <is>
          <t>Key Metrics</t>
        </is>
      </c>
      <c r="C3" s="16" t="inlineStr">
        <is>
          <t>Value</t>
        </is>
      </c>
    </row>
    <row r="4">
      <c r="A4" s="18" t="inlineStr">
        <is>
          <t>Total Net Invoiced (£)</t>
        </is>
      </c>
      <c r="B4" s="49" t="n"/>
      <c r="C4" s="50">
        <f>SUM(Invoices!G:G)</f>
        <v/>
      </c>
      <c r="D4" s="51" t="n"/>
      <c r="E4" s="49" t="n"/>
    </row>
    <row r="5">
      <c r="A5" s="21" t="inlineStr">
        <is>
          <t>Total VAT (£)</t>
        </is>
      </c>
      <c r="B5" s="49" t="n"/>
      <c r="C5" s="52">
        <f>SUM(Invoices!I:I)</f>
        <v/>
      </c>
      <c r="D5" s="51" t="n"/>
      <c r="E5" s="49" t="n"/>
    </row>
    <row r="6">
      <c r="A6" s="18" t="inlineStr">
        <is>
          <t>Total Gross Invoiced (£)</t>
        </is>
      </c>
      <c r="B6" s="49" t="n"/>
      <c r="C6" s="50">
        <f>SUM(Invoices!J:J)</f>
        <v/>
      </c>
      <c r="D6" s="51" t="n"/>
      <c r="E6" s="49" t="n"/>
    </row>
    <row r="7">
      <c r="A7" s="21" t="inlineStr">
        <is>
          <t>Total Paid Gross (£)</t>
        </is>
      </c>
      <c r="B7" s="49" t="n"/>
      <c r="C7" s="52">
        <f>SUMIF(Invoices!L:L,"Paid on time",Invoices!J:J)+SUMIF(Invoices!L:L,"Paid late",Invoices!J:J)</f>
        <v/>
      </c>
      <c r="D7" s="51" t="n"/>
      <c r="E7" s="49" t="n"/>
    </row>
    <row r="8">
      <c r="A8" s="18" t="inlineStr">
        <is>
          <t>Total Unpaid Gross (£)</t>
        </is>
      </c>
      <c r="B8" s="49" t="n"/>
      <c r="C8" s="50">
        <f>SUMIF(Invoices!L:L,"Unpaid",Invoices!J:J)</f>
        <v/>
      </c>
      <c r="D8" s="51" t="n"/>
      <c r="E8" s="49" t="n"/>
    </row>
    <row r="9">
      <c r="A9" s="21" t="inlineStr">
        <is>
          <t>Average Gross Invoice (£)</t>
        </is>
      </c>
      <c r="B9" s="49" t="n"/>
      <c r="C9" s="52">
        <f>IFERROR(AVERAGEIF(Invoices!J:J,"&gt;0"),0)</f>
        <v/>
      </c>
      <c r="D9" s="51" t="n"/>
      <c r="E9" s="49" t="n"/>
    </row>
    <row r="10">
      <c r="A10" s="18" t="inlineStr">
        <is>
          <t>Count — Paid Invoices</t>
        </is>
      </c>
      <c r="B10" s="49" t="n"/>
      <c r="C10" s="24">
        <f>COUNTIF(Invoices!L:L,"Paid on time")+COUNTIF(Invoices!L:L,"Paid late")</f>
        <v/>
      </c>
      <c r="D10" s="51" t="n"/>
      <c r="E10" s="49" t="n"/>
    </row>
    <row r="11">
      <c r="A11" s="21" t="inlineStr">
        <is>
          <t>Count — Unpaid Invoices</t>
        </is>
      </c>
      <c r="B11" s="49" t="n"/>
      <c r="C11" s="25">
        <f>COUNTIF(Invoices!L:L,"Unpaid")</f>
        <v/>
      </c>
      <c r="D11" s="51" t="n"/>
      <c r="E11" s="49" t="n"/>
    </row>
    <row r="12">
      <c r="A12" s="18" t="inlineStr">
        <is>
          <t>On-time Payment Rate</t>
        </is>
      </c>
      <c r="B12" s="49" t="n"/>
      <c r="C12" s="53">
        <f>IFERROR(COUNTIF(Invoices!L:L,"Paid on time")/(COUNTIF(Invoices!L:L,"Paid on time")+COUNTIF(Invoices!L:L,"Paid late")+COUNTIF(Invoices!L:L,"Unpaid")),0)</f>
        <v/>
      </c>
      <c r="D12" s="51" t="n"/>
      <c r="E12" s="49" t="n"/>
    </row>
    <row r="13"/>
    <row r="14" ht="10" customHeight="1"/>
    <row r="15">
      <c r="A15" s="16" t="inlineStr">
        <is>
          <t>Invoice Breakdown</t>
        </is>
      </c>
    </row>
    <row r="16">
      <c r="A16" s="27" t="inlineStr">
        <is>
          <t>Invoice No.</t>
        </is>
      </c>
      <c r="B16" s="27" t="inlineStr">
        <is>
          <t>Gross Amount (£)</t>
        </is>
      </c>
      <c r="D16" s="27" t="inlineStr">
        <is>
          <t>Status</t>
        </is>
      </c>
      <c r="E16" s="27" t="inlineStr">
        <is>
          <t>Count</t>
        </is>
      </c>
    </row>
    <row r="17">
      <c r="A17" s="3" t="inlineStr">
        <is>
          <t>INV-1001</t>
        </is>
      </c>
      <c r="B17" s="45">
        <f>Invoices!J3</f>
        <v/>
      </c>
      <c r="D17" s="28" t="inlineStr">
        <is>
          <t>Paid on time</t>
        </is>
      </c>
      <c r="E17" s="29">
        <f>COUNTIF(Invoices!L:L,"Paid on time")</f>
        <v/>
      </c>
    </row>
    <row r="18">
      <c r="A18" s="11" t="inlineStr">
        <is>
          <t>INV-1002</t>
        </is>
      </c>
      <c r="B18" s="48">
        <f>Invoices!J4</f>
        <v/>
      </c>
      <c r="D18" s="30" t="inlineStr">
        <is>
          <t>Paid late</t>
        </is>
      </c>
      <c r="E18" s="31">
        <f>COUNTIF(Invoices!L:L,"Paid late")</f>
        <v/>
      </c>
    </row>
    <row r="19">
      <c r="A19" s="3" t="inlineStr">
        <is>
          <t>INV-1003</t>
        </is>
      </c>
      <c r="B19" s="45">
        <f>Invoices!J5</f>
        <v/>
      </c>
      <c r="D19" s="28" t="inlineStr">
        <is>
          <t>Unpaid</t>
        </is>
      </c>
      <c r="E19" s="29">
        <f>COUNTIF(Invoices!L:L,"Unpaid")</f>
        <v/>
      </c>
    </row>
    <row r="20">
      <c r="A20" s="11" t="inlineStr">
        <is>
          <t>INV-1004</t>
        </is>
      </c>
      <c r="B20" s="48">
        <f>Invoices!J6</f>
        <v/>
      </c>
    </row>
    <row r="21">
      <c r="A21" s="3" t="inlineStr">
        <is>
          <t>INV-1005</t>
        </is>
      </c>
      <c r="B21" s="45">
        <f>Invoices!J7</f>
        <v/>
      </c>
    </row>
    <row r="22">
      <c r="A22" s="11" t="inlineStr">
        <is>
          <t>INV-1006</t>
        </is>
      </c>
      <c r="B22" s="48">
        <f>Invoices!J8</f>
        <v/>
      </c>
    </row>
    <row r="23">
      <c r="A23" s="3" t="inlineStr">
        <is>
          <t>INV-1007</t>
        </is>
      </c>
      <c r="B23" s="45">
        <f>Invoices!J9</f>
        <v/>
      </c>
    </row>
    <row r="24">
      <c r="A24" s="11" t="inlineStr">
        <is>
          <t>INV-1008</t>
        </is>
      </c>
      <c r="B24" s="48">
        <f>Invoices!J10</f>
        <v/>
      </c>
    </row>
    <row r="25">
      <c r="A25" s="3" t="inlineStr">
        <is>
          <t>INV-1009</t>
        </is>
      </c>
      <c r="B25" s="45">
        <f>Invoices!J11</f>
        <v/>
      </c>
    </row>
    <row r="26">
      <c r="A26" s="11" t="inlineStr">
        <is>
          <t>INV-1010</t>
        </is>
      </c>
      <c r="B26" s="48">
        <f>Invoices!J12</f>
        <v/>
      </c>
    </row>
  </sheetData>
  <mergeCells count="22">
    <mergeCell ref="A1:E1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5:E1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8" customWidth="1" min="3" max="3"/>
    <col width="18" customWidth="1" min="4" max="4"/>
    <col width="15" customWidth="1" min="5" max="5"/>
    <col width="16" customWidth="1" min="6" max="6"/>
    <col width="18" customWidth="1" min="7" max="7"/>
    <col width="20" customWidth="1" min="8" max="8"/>
  </cols>
  <sheetData>
    <row r="1" ht="36" customHeight="1">
      <c r="A1" s="1" t="inlineStr">
        <is>
          <t>Customer Analysis — Invoice Summary</t>
        </is>
      </c>
    </row>
    <row r="2" ht="28" customHeight="1">
      <c r="A2" s="2" t="inlineStr">
        <is>
          <t>Customer Name</t>
        </is>
      </c>
      <c r="B2" s="2" t="inlineStr">
        <is>
          <t>Total Invoices</t>
        </is>
      </c>
      <c r="C2" s="2" t="inlineStr">
        <is>
          <t>Total Net (£)</t>
        </is>
      </c>
      <c r="D2" s="2" t="inlineStr">
        <is>
          <t>Total Gross (£)</t>
        </is>
      </c>
      <c r="E2" s="2" t="inlineStr">
        <is>
          <t>Paid Invoices</t>
        </is>
      </c>
      <c r="F2" s="2" t="inlineStr">
        <is>
          <t>Unpaid Invoices</t>
        </is>
      </c>
      <c r="G2" s="2" t="inlineStr">
        <is>
          <t>Avg Days Overdue</t>
        </is>
      </c>
      <c r="H2" s="2" t="inlineStr">
        <is>
          <t>Latest Invoice Date</t>
        </is>
      </c>
    </row>
    <row r="3">
      <c r="A3" s="5" t="inlineStr">
        <is>
          <t>Amelia Brown</t>
        </is>
      </c>
      <c r="B3" s="10">
        <f>COUNTIF(Invoices!D:D,A3)</f>
        <v/>
      </c>
      <c r="C3" s="45">
        <f>SUMIF(Invoices!D:D,A3,Invoices!G:G)</f>
        <v/>
      </c>
      <c r="D3" s="45">
        <f>SUMIF(Invoices!D:D,A3,Invoices!J:J)</f>
        <v/>
      </c>
      <c r="E3" s="10">
        <f>COUNTIFS(Invoices!D:D,A3,Invoices!L:L,"Paid on time")+COUNTIFS(Invoices!D:D,A3,Invoices!L:L,"Paid late")</f>
        <v/>
      </c>
      <c r="F3" s="10">
        <f>COUNTIFS(Invoices!D:D,A3,Invoices!L:L,"Unpaid")</f>
        <v/>
      </c>
      <c r="G3" s="54">
        <f>IFERROR(AVERAGEIFS(Invoices!M:M,Invoices!D:D,A3,Invoices!M:M,"&gt;0"),0)</f>
        <v/>
      </c>
      <c r="H3" s="43">
        <f>IFERROR(MAXIFS(Invoices!B:B,Invoices!D:D,A3),"")</f>
        <v/>
      </c>
    </row>
    <row r="4">
      <c r="A4" s="13" t="inlineStr">
        <is>
          <t>Oliver Smith</t>
        </is>
      </c>
      <c r="B4" s="15">
        <f>COUNTIF(Invoices!D:D,A4)</f>
        <v/>
      </c>
      <c r="C4" s="48">
        <f>SUMIF(Invoices!D:D,A4,Invoices!G:G)</f>
        <v/>
      </c>
      <c r="D4" s="48">
        <f>SUMIF(Invoices!D:D,A4,Invoices!J:J)</f>
        <v/>
      </c>
      <c r="E4" s="15">
        <f>COUNTIFS(Invoices!D:D,A4,Invoices!L:L,"Paid on time")+COUNTIFS(Invoices!D:D,A4,Invoices!L:L,"Paid late")</f>
        <v/>
      </c>
      <c r="F4" s="15">
        <f>COUNTIFS(Invoices!D:D,A4,Invoices!L:L,"Unpaid")</f>
        <v/>
      </c>
      <c r="G4" s="55">
        <f>IFERROR(AVERAGEIFS(Invoices!M:M,Invoices!D:D,A4,Invoices!M:M,"&gt;0"),0)</f>
        <v/>
      </c>
      <c r="H4" s="47">
        <f>IFERROR(MAXIFS(Invoices!B:B,Invoices!D:D,A4),"")</f>
        <v/>
      </c>
    </row>
    <row r="5">
      <c r="A5" s="5" t="inlineStr">
        <is>
          <t>Sophie Taylor</t>
        </is>
      </c>
      <c r="B5" s="10">
        <f>COUNTIF(Invoices!D:D,A5)</f>
        <v/>
      </c>
      <c r="C5" s="45">
        <f>SUMIF(Invoices!D:D,A5,Invoices!G:G)</f>
        <v/>
      </c>
      <c r="D5" s="45">
        <f>SUMIF(Invoices!D:D,A5,Invoices!J:J)</f>
        <v/>
      </c>
      <c r="E5" s="10">
        <f>COUNTIFS(Invoices!D:D,A5,Invoices!L:L,"Paid on time")+COUNTIFS(Invoices!D:D,A5,Invoices!L:L,"Paid late")</f>
        <v/>
      </c>
      <c r="F5" s="10">
        <f>COUNTIFS(Invoices!D:D,A5,Invoices!L:L,"Unpaid")</f>
        <v/>
      </c>
      <c r="G5" s="54">
        <f>IFERROR(AVERAGEIFS(Invoices!M:M,Invoices!D:D,A5,Invoices!M:M,"&gt;0"),0)</f>
        <v/>
      </c>
      <c r="H5" s="43">
        <f>IFERROR(MAXIFS(Invoices!B:B,Invoices!D:D,A5),"")</f>
        <v/>
      </c>
    </row>
    <row r="6">
      <c r="A6" s="13" t="inlineStr">
        <is>
          <t>Harry Wilson</t>
        </is>
      </c>
      <c r="B6" s="15">
        <f>COUNTIF(Invoices!D:D,A6)</f>
        <v/>
      </c>
      <c r="C6" s="48">
        <f>SUMIF(Invoices!D:D,A6,Invoices!G:G)</f>
        <v/>
      </c>
      <c r="D6" s="48">
        <f>SUMIF(Invoices!D:D,A6,Invoices!J:J)</f>
        <v/>
      </c>
      <c r="E6" s="15">
        <f>COUNTIFS(Invoices!D:D,A6,Invoices!L:L,"Paid on time")+COUNTIFS(Invoices!D:D,A6,Invoices!L:L,"Paid late")</f>
        <v/>
      </c>
      <c r="F6" s="15">
        <f>COUNTIFS(Invoices!D:D,A6,Invoices!L:L,"Unpaid")</f>
        <v/>
      </c>
      <c r="G6" s="55">
        <f>IFERROR(AVERAGEIFS(Invoices!M:M,Invoices!D:D,A6,Invoices!M:M,"&gt;0"),0)</f>
        <v/>
      </c>
      <c r="H6" s="47">
        <f>IFERROR(MAXIFS(Invoices!B:B,Invoices!D:D,A6),"")</f>
        <v/>
      </c>
    </row>
    <row r="7">
      <c r="A7" s="5" t="inlineStr">
        <is>
          <t>Isla Johnson</t>
        </is>
      </c>
      <c r="B7" s="10">
        <f>COUNTIF(Invoices!D:D,A7)</f>
        <v/>
      </c>
      <c r="C7" s="45">
        <f>SUMIF(Invoices!D:D,A7,Invoices!G:G)</f>
        <v/>
      </c>
      <c r="D7" s="45">
        <f>SUMIF(Invoices!D:D,A7,Invoices!J:J)</f>
        <v/>
      </c>
      <c r="E7" s="10">
        <f>COUNTIFS(Invoices!D:D,A7,Invoices!L:L,"Paid on time")+COUNTIFS(Invoices!D:D,A7,Invoices!L:L,"Paid late")</f>
        <v/>
      </c>
      <c r="F7" s="10">
        <f>COUNTIFS(Invoices!D:D,A7,Invoices!L:L,"Unpaid")</f>
        <v/>
      </c>
      <c r="G7" s="54">
        <f>IFERROR(AVERAGEIFS(Invoices!M:M,Invoices!D:D,A7,Invoices!M:M,"&gt;0"),0)</f>
        <v/>
      </c>
      <c r="H7" s="43">
        <f>IFERROR(MAXIFS(Invoices!B:B,Invoices!D:D,A7),"")</f>
        <v/>
      </c>
    </row>
    <row r="8">
      <c r="A8" s="13" t="inlineStr">
        <is>
          <t>George Evans</t>
        </is>
      </c>
      <c r="B8" s="15">
        <f>COUNTIF(Invoices!D:D,A8)</f>
        <v/>
      </c>
      <c r="C8" s="48">
        <f>SUMIF(Invoices!D:D,A8,Invoices!G:G)</f>
        <v/>
      </c>
      <c r="D8" s="48">
        <f>SUMIF(Invoices!D:D,A8,Invoices!J:J)</f>
        <v/>
      </c>
      <c r="E8" s="15">
        <f>COUNTIFS(Invoices!D:D,A8,Invoices!L:L,"Paid on time")+COUNTIFS(Invoices!D:D,A8,Invoices!L:L,"Paid late")</f>
        <v/>
      </c>
      <c r="F8" s="15">
        <f>COUNTIFS(Invoices!D:D,A8,Invoices!L:L,"Unpaid")</f>
        <v/>
      </c>
      <c r="G8" s="55">
        <f>IFERROR(AVERAGEIFS(Invoices!M:M,Invoices!D:D,A8,Invoices!M:M,"&gt;0"),0)</f>
        <v/>
      </c>
      <c r="H8" s="47">
        <f>IFERROR(MAXIFS(Invoices!B:B,Invoices!D:D,A8),"")</f>
        <v/>
      </c>
    </row>
    <row r="9">
      <c r="A9" s="5" t="inlineStr">
        <is>
          <t>Emily Clark</t>
        </is>
      </c>
      <c r="B9" s="10">
        <f>COUNTIF(Invoices!D:D,A9)</f>
        <v/>
      </c>
      <c r="C9" s="45">
        <f>SUMIF(Invoices!D:D,A9,Invoices!G:G)</f>
        <v/>
      </c>
      <c r="D9" s="45">
        <f>SUMIF(Invoices!D:D,A9,Invoices!J:J)</f>
        <v/>
      </c>
      <c r="E9" s="10">
        <f>COUNTIFS(Invoices!D:D,A9,Invoices!L:L,"Paid on time")+COUNTIFS(Invoices!D:D,A9,Invoices!L:L,"Paid late")</f>
        <v/>
      </c>
      <c r="F9" s="10">
        <f>COUNTIFS(Invoices!D:D,A9,Invoices!L:L,"Unpaid")</f>
        <v/>
      </c>
      <c r="G9" s="54">
        <f>IFERROR(AVERAGEIFS(Invoices!M:M,Invoices!D:D,A9,Invoices!M:M,"&gt;0"),0)</f>
        <v/>
      </c>
      <c r="H9" s="43">
        <f>IFERROR(MAXIFS(Invoices!B:B,Invoices!D:D,A9),"")</f>
        <v/>
      </c>
    </row>
    <row r="10">
      <c r="A10" s="13" t="inlineStr">
        <is>
          <t>Charlie Harris</t>
        </is>
      </c>
      <c r="B10" s="15">
        <f>COUNTIF(Invoices!D:D,A10)</f>
        <v/>
      </c>
      <c r="C10" s="48">
        <f>SUMIF(Invoices!D:D,A10,Invoices!G:G)</f>
        <v/>
      </c>
      <c r="D10" s="48">
        <f>SUMIF(Invoices!D:D,A10,Invoices!J:J)</f>
        <v/>
      </c>
      <c r="E10" s="15">
        <f>COUNTIFS(Invoices!D:D,A10,Invoices!L:L,"Paid on time")+COUNTIFS(Invoices!D:D,A10,Invoices!L:L,"Paid late")</f>
        <v/>
      </c>
      <c r="F10" s="15">
        <f>COUNTIFS(Invoices!D:D,A10,Invoices!L:L,"Unpaid")</f>
        <v/>
      </c>
      <c r="G10" s="55">
        <f>IFERROR(AVERAGEIFS(Invoices!M:M,Invoices!D:D,A10,Invoices!M:M,"&gt;0"),0)</f>
        <v/>
      </c>
      <c r="H10" s="47">
        <f>IFERROR(MAXIFS(Invoices!B:B,Invoices!D:D,A10),"")</f>
        <v/>
      </c>
    </row>
    <row r="11">
      <c r="A11" s="5" t="inlineStr">
        <is>
          <t>Grace Martin</t>
        </is>
      </c>
      <c r="B11" s="10">
        <f>COUNTIF(Invoices!D:D,A11)</f>
        <v/>
      </c>
      <c r="C11" s="45">
        <f>SUMIF(Invoices!D:D,A11,Invoices!G:G)</f>
        <v/>
      </c>
      <c r="D11" s="45">
        <f>SUMIF(Invoices!D:D,A11,Invoices!J:J)</f>
        <v/>
      </c>
      <c r="E11" s="10">
        <f>COUNTIFS(Invoices!D:D,A11,Invoices!L:L,"Paid on time")+COUNTIFS(Invoices!D:D,A11,Invoices!L:L,"Paid late")</f>
        <v/>
      </c>
      <c r="F11" s="10">
        <f>COUNTIFS(Invoices!D:D,A11,Invoices!L:L,"Unpaid")</f>
        <v/>
      </c>
      <c r="G11" s="54">
        <f>IFERROR(AVERAGEIFS(Invoices!M:M,Invoices!D:D,A11,Invoices!M:M,"&gt;0"),0)</f>
        <v/>
      </c>
      <c r="H11" s="43">
        <f>IFERROR(MAXIFS(Invoices!B:B,Invoices!D:D,A11),"")</f>
        <v/>
      </c>
    </row>
    <row r="12">
      <c r="A12" s="13" t="inlineStr">
        <is>
          <t>Jack Lewis</t>
        </is>
      </c>
      <c r="B12" s="15">
        <f>COUNTIF(Invoices!D:D,A12)</f>
        <v/>
      </c>
      <c r="C12" s="48">
        <f>SUMIF(Invoices!D:D,A12,Invoices!G:G)</f>
        <v/>
      </c>
      <c r="D12" s="48">
        <f>SUMIF(Invoices!D:D,A12,Invoices!J:J)</f>
        <v/>
      </c>
      <c r="E12" s="15">
        <f>COUNTIFS(Invoices!D:D,A12,Invoices!L:L,"Paid on time")+COUNTIFS(Invoices!D:D,A12,Invoices!L:L,"Paid late")</f>
        <v/>
      </c>
      <c r="F12" s="15">
        <f>COUNTIFS(Invoices!D:D,A12,Invoices!L:L,"Unpaid")</f>
        <v/>
      </c>
      <c r="G12" s="55">
        <f>IFERROR(AVERAGEIFS(Invoices!M:M,Invoices!D:D,A12,Invoices!M:M,"&gt;0"),0)</f>
        <v/>
      </c>
      <c r="H12" s="47">
        <f>IFERROR(MAXIFS(Invoices!B:B,Invoices!D:D,A12),"")</f>
        <v/>
      </c>
    </row>
    <row r="13" ht="22" customHeight="1">
      <c r="A13" s="34" t="inlineStr">
        <is>
          <t>TOTALS</t>
        </is>
      </c>
      <c r="B13" s="35" t="inlineStr"/>
      <c r="C13" s="56">
        <f>SUM(C3:C12)</f>
        <v/>
      </c>
      <c r="D13" s="56">
        <f>SUM(D3:D12)</f>
        <v/>
      </c>
      <c r="E13" s="37">
        <f>SUM(E3:E12)</f>
        <v/>
      </c>
      <c r="F13" s="37">
        <f>SUM(F3:F12)</f>
        <v/>
      </c>
      <c r="G13" s="35" t="inlineStr"/>
      <c r="H13" s="35" t="inlineStr"/>
    </row>
  </sheetData>
  <mergeCells count="1">
    <mergeCell ref="A1:H1"/>
  </mergeCells>
  <conditionalFormatting sqref="D3:D12">
    <cfRule type="expression" priority="1" dxfId="0" stopIfTrue="1">
      <formula>D3=MAX($D$3:$D$12)</formula>
    </cfRule>
    <cfRule type="expression" priority="2" dxfId="3" stopIfTrue="1">
      <formula>D3=LARGE($D$3:$D$12,2)</formula>
    </cfRule>
    <cfRule type="expression" priority="3" dxfId="4" stopIfTrue="1">
      <formula>D3=LARGE($D$3:$D$12,3)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6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60" customWidth="1" min="3" max="3"/>
  </cols>
  <sheetData>
    <row r="1" ht="36" customHeight="1">
      <c r="A1" s="1" t="inlineStr">
        <is>
          <t>Invoice Tracker — User Guide</t>
        </is>
      </c>
    </row>
    <row r="2"/>
    <row r="3"/>
    <row r="4" ht="22" customHeight="1">
      <c r="B4" s="38" t="inlineStr">
        <is>
          <t>SHEET: INVOICES</t>
        </is>
      </c>
      <c r="C4" s="49" t="n"/>
    </row>
    <row r="5" ht="30" customHeight="1">
      <c r="B5" s="39" t="inlineStr">
        <is>
          <t>Adding a new invoice</t>
        </is>
      </c>
      <c r="C5" s="40" t="inlineStr">
        <is>
          <t>Enter the Invoice No., Invoice Date and Due Date in columns A–C. Use DD/MM/YYYY format for all dates.</t>
        </is>
      </c>
    </row>
    <row r="6" ht="30" customHeight="1">
      <c r="B6" s="41" t="inlineStr">
        <is>
          <t>Customer details</t>
        </is>
      </c>
      <c r="C6" s="42" t="inlineStr">
        <is>
          <t>Enter the Customer Name (column D) and their Town/City (column E) exactly as they appear on the invoice.</t>
        </is>
      </c>
    </row>
    <row r="7" ht="30" customHeight="1">
      <c r="B7" s="39" t="inlineStr">
        <is>
          <t>Description</t>
        </is>
      </c>
      <c r="C7" s="40" t="inlineStr">
        <is>
          <t>Briefly describe the service or goods supplied in column F.</t>
        </is>
      </c>
    </row>
    <row r="8" ht="30" customHeight="1">
      <c r="B8" s="41" t="inlineStr">
        <is>
          <t>Net Amount</t>
        </is>
      </c>
      <c r="C8" s="42" t="inlineStr">
        <is>
          <t>Enter the net (ex-VAT) value in column G (pale yellow = input cell). Do not type the £ sign — formatting is applied automatically.</t>
        </is>
      </c>
    </row>
    <row r="9" ht="30" customHeight="1">
      <c r="B9" s="39" t="inlineStr">
        <is>
          <t>VAT Rate %</t>
        </is>
      </c>
      <c r="C9" s="40" t="inlineStr">
        <is>
          <t>Enter the VAT rate as a percentage in column H: 20%, 5% or 0%. The workbook calculates VAT Amount and Gross Amount automatically.</t>
        </is>
      </c>
    </row>
    <row r="10" ht="30" customHeight="1">
      <c r="B10" s="41" t="inlineStr">
        <is>
          <t>VAT Amount &amp; Gross</t>
        </is>
      </c>
      <c r="C10" s="42" t="inlineStr">
        <is>
          <t>Columns I and J are calculated automatically. Do not edit these cells.</t>
        </is>
      </c>
    </row>
    <row r="11" ht="30" customHeight="1">
      <c r="B11" s="39" t="inlineStr">
        <is>
          <t>Payment Date</t>
        </is>
      </c>
      <c r="C11" s="40" t="inlineStr">
        <is>
          <t>When payment is received, enter the date in column K (DD/MM/YYYY). Leave blank for unpaid invoices.</t>
        </is>
      </c>
    </row>
    <row r="12" ht="30" customHeight="1">
      <c r="B12" s="41" t="inlineStr">
        <is>
          <t>Payment Status</t>
        </is>
      </c>
      <c r="C12" s="42" t="inlineStr">
        <is>
          <t>Column L updates automatically: 'Paid on time', 'Paid late' or 'Unpaid'. Green = on time, Amber = late, Red = unpaid.</t>
        </is>
      </c>
    </row>
    <row r="13" ht="30" customHeight="1">
      <c r="B13" s="39" t="inlineStr">
        <is>
          <t>Days Overdue</t>
        </is>
      </c>
      <c r="C13" s="40" t="inlineStr">
        <is>
          <t>Column M shows the number of days past the due date for late payments. Blank for unpaid or on-time invoices.</t>
        </is>
      </c>
    </row>
    <row r="14" ht="30" customHeight="1">
      <c r="B14" s="41" t="inlineStr">
        <is>
          <t>Payment Terms</t>
        </is>
      </c>
      <c r="C14" s="42" t="inlineStr">
        <is>
          <t>Enter standard terms in column N, e.g. 'Net 14', 'Net 30'.</t>
        </is>
      </c>
    </row>
    <row r="15" ht="30" customHeight="1">
      <c r="B15" s="39" t="inlineStr">
        <is>
          <t>Notes</t>
        </is>
      </c>
      <c r="C15" s="40" t="inlineStr">
        <is>
          <t>Use column O for any free-text notes, e.g. chaser sent, partial payment, etc.</t>
        </is>
      </c>
    </row>
    <row r="16"/>
    <row r="17"/>
    <row r="18" ht="22" customHeight="1">
      <c r="B18" s="38" t="inlineStr">
        <is>
          <t>SHEET: SUMMARY</t>
        </is>
      </c>
      <c r="C18" s="49" t="n"/>
    </row>
    <row r="19" ht="30" customHeight="1">
      <c r="B19" s="39" t="inlineStr">
        <is>
          <t>Key Metrics</t>
        </is>
      </c>
      <c r="C19" s="40" t="inlineStr">
        <is>
          <t>Displays totals and counts for all invoices, including total gross invoiced, total paid, total unpaid and on-time payment rate.</t>
        </is>
      </c>
    </row>
    <row r="20" ht="30" customHeight="1">
      <c r="B20" s="41" t="inlineStr">
        <is>
          <t>Charts</t>
        </is>
      </c>
      <c r="C20" s="42" t="inlineStr">
        <is>
          <t>A column chart shows gross amount per invoice. A pie chart shows the split between paid on time, paid late and unpaid.</t>
        </is>
      </c>
    </row>
    <row r="21"/>
    <row r="22"/>
    <row r="23" ht="22" customHeight="1">
      <c r="B23" s="38" t="inlineStr">
        <is>
          <t>SHEET: CUSTOMER ANALYSIS</t>
        </is>
      </c>
      <c r="C23" s="49" t="n"/>
    </row>
    <row r="24" ht="30" customHeight="1">
      <c r="B24" s="41" t="inlineStr">
        <is>
          <t>Customer rows</t>
        </is>
      </c>
      <c r="C24" s="42" t="inlineStr">
        <is>
          <t>Summarises invoicing by customer: total invoices raised, net and gross totals, paid/unpaid counts and average days overdue.</t>
        </is>
      </c>
    </row>
    <row r="25" ht="30" customHeight="1">
      <c r="B25" s="39" t="inlineStr">
        <is>
          <t>Top 3 highlight</t>
        </is>
      </c>
      <c r="C25" s="40" t="inlineStr">
        <is>
          <t>The top 3 customers by gross revenue are highlighted in green in column D (Total Gross).</t>
        </is>
      </c>
    </row>
    <row r="26" ht="30" customHeight="1">
      <c r="B26" s="41" t="inlineStr">
        <is>
          <t>Bar chart</t>
        </is>
      </c>
      <c r="C26" s="42" t="inlineStr">
        <is>
          <t>A horizontal bar chart displays total gross revenue per customer for quick visual comparison.</t>
        </is>
      </c>
    </row>
    <row r="27"/>
    <row r="28"/>
    <row r="29" ht="22" customHeight="1">
      <c r="B29" s="38" t="inlineStr">
        <is>
          <t>COLOUR KEY</t>
        </is>
      </c>
      <c r="C29" s="49" t="n"/>
    </row>
    <row r="30" ht="30" customHeight="1">
      <c r="B30" s="41" t="inlineStr">
        <is>
          <t>Pale yellow cells</t>
        </is>
      </c>
      <c r="C30" s="42" t="inlineStr">
        <is>
          <t>Input cells — enter data here.</t>
        </is>
      </c>
    </row>
    <row r="31" ht="30" customHeight="1">
      <c r="B31" s="39" t="inlineStr">
        <is>
          <t>Green text / fill</t>
        </is>
      </c>
      <c r="C31" s="40" t="inlineStr">
        <is>
          <t>Paid on time or top revenue customer.</t>
        </is>
      </c>
    </row>
    <row r="32" ht="30" customHeight="1">
      <c r="B32" s="41" t="inlineStr">
        <is>
          <t>Amber text / fill</t>
        </is>
      </c>
      <c r="C32" s="42" t="inlineStr">
        <is>
          <t>Paid late — review and follow up.</t>
        </is>
      </c>
    </row>
    <row r="33" ht="30" customHeight="1">
      <c r="B33" s="39" t="inlineStr">
        <is>
          <t>Red text / fill</t>
        </is>
      </c>
      <c r="C33" s="40" t="inlineStr">
        <is>
          <t>Unpaid invoice or alert — action required.</t>
        </is>
      </c>
    </row>
    <row r="34"/>
    <row r="35"/>
    <row r="36" ht="22" customHeight="1">
      <c r="B36" s="38" t="inlineStr">
        <is>
          <t>UK VAT RATES</t>
        </is>
      </c>
      <c r="C36" s="49" t="n"/>
    </row>
    <row r="37" ht="30" customHeight="1">
      <c r="B37" s="39" t="inlineStr">
        <is>
          <t>Standard rate</t>
        </is>
      </c>
      <c r="C37" s="40" t="inlineStr">
        <is>
          <t>20% — applies to most goods and services.</t>
        </is>
      </c>
    </row>
    <row r="38" ht="30" customHeight="1">
      <c r="B38" s="41" t="inlineStr">
        <is>
          <t>Reduced rate</t>
        </is>
      </c>
      <c r="C38" s="42" t="inlineStr">
        <is>
          <t>5% — applies to certain goods such as domestic fuel or children's car seats.</t>
        </is>
      </c>
    </row>
    <row r="39" ht="30" customHeight="1">
      <c r="B39" s="39" t="inlineStr">
        <is>
          <t>Zero rate</t>
        </is>
      </c>
      <c r="C39" s="40" t="inlineStr">
        <is>
          <t>0% — applies to food, books, children's clothing and certain other items.</t>
        </is>
      </c>
    </row>
    <row r="40"/>
    <row r="41"/>
    <row r="42" ht="22" customHeight="1">
      <c r="B42" s="38" t="inlineStr">
        <is>
          <t>GENERAL NOTES</t>
        </is>
      </c>
      <c r="C42" s="49" t="n"/>
    </row>
    <row r="43" ht="30" customHeight="1">
      <c r="B43" s="39" t="inlineStr">
        <is>
          <t>Date format</t>
        </is>
      </c>
      <c r="C43" s="40" t="inlineStr">
        <is>
          <t>Always enter dates as DD/MM/YYYY in UK format.</t>
        </is>
      </c>
    </row>
    <row r="44" ht="30" customHeight="1">
      <c r="B44" s="41" t="inlineStr">
        <is>
          <t>Currency</t>
        </is>
      </c>
      <c r="C44" s="42" t="inlineStr">
        <is>
          <t>All monetary values are in GBP (£). Do not enter currency symbols; the workbook formats them automatically.</t>
        </is>
      </c>
    </row>
    <row r="45" ht="30" customHeight="1">
      <c r="B45" s="39" t="inlineStr">
        <is>
          <t>Invoice numbering</t>
        </is>
      </c>
      <c r="C45" s="40" t="inlineStr">
        <is>
          <t>Keep invoice numbers sequential (e.g. INV-1001, INV-1002) to maintain an audit trail.</t>
        </is>
      </c>
    </row>
    <row r="46" ht="30" customHeight="1">
      <c r="B46" s="41" t="inlineStr">
        <is>
          <t>Backups</t>
        </is>
      </c>
      <c r="C46" s="42" t="inlineStr">
        <is>
          <t>Save a dated copy of this workbook at the end of each month as a backup, e.g. InvoiceTracker_Jun2026.xlsx.</t>
        </is>
      </c>
    </row>
  </sheetData>
  <mergeCells count="7">
    <mergeCell ref="A1:C1"/>
    <mergeCell ref="B4:C4"/>
    <mergeCell ref="B18:C18"/>
    <mergeCell ref="B23:C23"/>
    <mergeCell ref="B29:C29"/>
    <mergeCell ref="B36:C36"/>
    <mergeCell ref="B42:C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2026-06-16T16:10:52Z</dcterms:created>
  <dcterms:modified xmlns:dcterms="http://purl.org/dc/terms/" xmlns:xsi="http://www.w3.org/2001/XMLSchema-instance" xsi:type="dcterms:W3CDTF">2026-06-16T16:10:52Z</dcterms:modified>
</cp:coreProperties>
</file>