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ekly Meal Plan" sheetId="1" state="visible" r:id="rId1"/>
    <sheet xmlns:r="http://schemas.openxmlformats.org/officeDocument/2006/relationships" name="Shopping List &amp; Budget"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1">
    <numFmt numFmtId="164" formatCode="£#,##0.00"/>
  </numFmts>
  <fonts count="5">
    <font>
      <name val="Calibri"/>
      <family val="2"/>
      <color theme="1"/>
      <sz val="11"/>
      <scheme val="minor"/>
    </font>
    <font>
      <b val="1"/>
      <color rgb="000F766E"/>
      <sz val="16"/>
    </font>
    <font>
      <b val="1"/>
    </font>
    <font>
      <b val="1"/>
      <color rgb="00FFFFFF"/>
      <sz val="11"/>
    </font>
    <font>
      <b val="1"/>
      <color rgb="00FFFFFF"/>
      <sz val="10"/>
    </font>
  </fonts>
  <fills count="7">
    <fill>
      <patternFill/>
    </fill>
    <fill>
      <patternFill patternType="gray125"/>
    </fill>
    <fill>
      <patternFill patternType="solid">
        <fgColor rgb="00FFFBEB"/>
      </patternFill>
    </fill>
    <fill>
      <patternFill patternType="solid">
        <fgColor rgb="000F766E"/>
      </patternFill>
    </fill>
    <fill>
      <patternFill patternType="solid">
        <fgColor rgb="00F0FDFA"/>
      </patternFill>
    </fill>
    <fill>
      <patternFill patternType="solid">
        <fgColor rgb="00FFFFFF"/>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2">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164" fontId="0" fillId="2" borderId="1" pivotButton="0" quotePrefix="0" xfId="0"/>
    <xf numFmtId="0" fontId="3" fillId="3" borderId="1" applyAlignment="1" pivotButton="0" quotePrefix="0" xfId="0">
      <alignment horizontal="center" vertical="center" wrapText="1"/>
    </xf>
    <xf numFmtId="0" fontId="0" fillId="4" borderId="1" applyAlignment="1" pivotButton="0" quotePrefix="0" xfId="0">
      <alignment horizontal="left" vertical="center"/>
    </xf>
    <xf numFmtId="3" fontId="0" fillId="4" borderId="1" applyAlignment="1" pivotButton="0" quotePrefix="0" xfId="0">
      <alignment horizontal="center" vertical="center" wrapText="1"/>
    </xf>
    <xf numFmtId="164" fontId="0" fillId="4" borderId="1" applyAlignment="1" pivotButton="0" quotePrefix="0" xfId="0">
      <alignment horizontal="center" vertical="center" wrapText="1"/>
    </xf>
    <xf numFmtId="0" fontId="0" fillId="4" borderId="1" applyAlignment="1" pivotButton="0" quotePrefix="0" xfId="0">
      <alignment horizontal="center" vertical="center" wrapText="1"/>
    </xf>
    <xf numFmtId="0" fontId="0" fillId="5" borderId="1" applyAlignment="1" pivotButton="0" quotePrefix="0" xfId="0">
      <alignment horizontal="left" vertical="center"/>
    </xf>
    <xf numFmtId="3" fontId="0" fillId="5" borderId="1" applyAlignment="1" pivotButton="0" quotePrefix="0" xfId="0">
      <alignment horizontal="center" vertical="center" wrapText="1"/>
    </xf>
    <xf numFmtId="164" fontId="0" fillId="5" borderId="1" applyAlignment="1" pivotButton="0" quotePrefix="0" xfId="0">
      <alignment horizontal="center" vertical="center" wrapText="1"/>
    </xf>
    <xf numFmtId="0" fontId="0" fillId="5" borderId="1" applyAlignment="1" pivotButton="0" quotePrefix="0" xfId="0">
      <alignment horizontal="center" vertical="center" wrapText="1"/>
    </xf>
    <xf numFmtId="0" fontId="2" fillId="0" borderId="1" pivotButton="0" quotePrefix="0" xfId="0"/>
    <xf numFmtId="0" fontId="0" fillId="0" borderId="1" pivotButton="0" quotePrefix="0" xfId="0"/>
    <xf numFmtId="3" fontId="2" fillId="6" borderId="1" pivotButton="0" quotePrefix="0" xfId="0"/>
    <xf numFmtId="164" fontId="2" fillId="6" borderId="1" pivotButton="0" quotePrefix="0" xfId="0"/>
    <xf numFmtId="0" fontId="0" fillId="6" borderId="1" pivotButton="0" quotePrefix="0" xfId="0"/>
    <xf numFmtId="3" fontId="2" fillId="0" borderId="1" pivotButton="0" quotePrefix="0" xfId="0"/>
    <xf numFmtId="164" fontId="2" fillId="0" borderId="1" pivotButton="0" quotePrefix="0" xfId="0"/>
    <xf numFmtId="164" fontId="0" fillId="0" borderId="0" pivotButton="0" quotePrefix="0" xfId="0"/>
    <xf numFmtId="0" fontId="4" fillId="6" borderId="1" applyAlignment="1" pivotButton="0" quotePrefix="0" xfId="0">
      <alignment horizontal="center" vertical="center" wrapText="1"/>
    </xf>
    <xf numFmtId="0" fontId="4" fillId="6" borderId="0" applyAlignment="1" pivotButton="0" quotePrefix="0" xfId="0">
      <alignment horizontal="center" vertical="center" wrapText="1"/>
    </xf>
    <xf numFmtId="1" fontId="0" fillId="5" borderId="1" applyAlignment="1" pivotButton="0" quotePrefix="0" xfId="0">
      <alignment horizontal="center" vertical="center" wrapText="1"/>
    </xf>
    <xf numFmtId="0" fontId="0" fillId="0" borderId="1" applyAlignment="1" pivotButton="0" quotePrefix="0" xfId="0">
      <alignment horizontal="center" vertical="center" wrapText="1"/>
    </xf>
    <xf numFmtId="164" fontId="0" fillId="0" borderId="1" applyAlignment="1" pivotButton="0" quotePrefix="0" xfId="0">
      <alignment horizontal="center" vertical="center" wrapText="1"/>
    </xf>
    <xf numFmtId="3" fontId="0" fillId="0" borderId="1" applyAlignment="1" pivotButton="0" quotePrefix="0" xfId="0">
      <alignment horizontal="center" vertical="center" wrapText="1"/>
    </xf>
    <xf numFmtId="0" fontId="0" fillId="0" borderId="1" applyAlignment="1" pivotButton="0" quotePrefix="0" xfId="0">
      <alignment horizontal="left" vertical="center"/>
    </xf>
    <xf numFmtId="0" fontId="2" fillId="4" borderId="1" applyAlignment="1" pivotButton="0" quotePrefix="0" xfId="0">
      <alignment horizontal="left" vertical="top" wrapText="1"/>
    </xf>
    <xf numFmtId="0" fontId="0" fillId="4" borderId="1" applyAlignment="1" pivotButton="0" quotePrefix="0" xfId="0">
      <alignment horizontal="left" vertical="top" wrapText="1"/>
    </xf>
    <xf numFmtId="0" fontId="2" fillId="5" borderId="1" applyAlignment="1" pivotButton="0" quotePrefix="0" xfId="0">
      <alignment horizontal="left" vertical="top" wrapText="1"/>
    </xf>
    <xf numFmtId="0" fontId="0" fillId="5" borderId="1" applyAlignment="1" pivotButton="0" quotePrefix="0" xfId="0">
      <alignment horizontal="left" vertical="top" wrapText="1"/>
    </xf>
  </cellXfs>
  <cellStyles count="1">
    <cellStyle name="Normal" xfId="0" builtinId="0" hidden="0"/>
  </cellStyles>
  <dxfs count="2">
    <dxf>
      <font>
        <b val="1"/>
        <color rgb="00DC2626"/>
      </font>
      <fill>
        <patternFill patternType="solid">
          <fgColor rgb="00FEE2E2"/>
        </patternFill>
      </fill>
    </dxf>
    <dxf>
      <font>
        <b val="1"/>
        <color rgb="0022C55E"/>
      </font>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Daily Meal Cost (£)</a:t>
            </a:r>
          </a:p>
        </rich>
      </tx>
    </title>
    <plotArea>
      <barChart>
        <barDir val="col"/>
        <grouping val="clustered"/>
        <ser>
          <idx val="0"/>
          <order val="0"/>
          <tx>
            <strRef>
              <f>'Dashboard'!B12</f>
            </strRef>
          </tx>
          <spPr>
            <a:solidFill xmlns:a="http://schemas.openxmlformats.org/drawingml/2006/main">
              <a:srgbClr val="0F766E"/>
            </a:solidFill>
            <a:ln xmlns:a="http://schemas.openxmlformats.org/drawingml/2006/main">
              <a:prstDash val="solid"/>
            </a:ln>
          </spPr>
          <cat>
            <numRef>
              <f>'Dashboard'!$A$13:$A$19</f>
            </numRef>
          </cat>
          <val>
            <numRef>
              <f>'Dashboard'!$B$13:$B$19</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Day</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Cost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Daily Calorie Intake (kcal)</a:t>
            </a:r>
          </a:p>
        </rich>
      </tx>
    </title>
    <plotArea>
      <lineChart>
        <grouping val="standard"/>
        <ser>
          <idx val="0"/>
          <order val="0"/>
          <tx>
            <strRef>
              <f>'Dashboard'!C12</f>
            </strRef>
          </tx>
          <spPr>
            <a:ln xmlns:a="http://schemas.openxmlformats.org/drawingml/2006/main" w="20000">
              <a:solidFill>
                <a:srgbClr val="DC2626"/>
              </a:solidFill>
              <a:prstDash val="solid"/>
            </a:ln>
          </spPr>
          <marker>
            <symbol val="none"/>
            <spPr>
              <a:ln xmlns:a="http://schemas.openxmlformats.org/drawingml/2006/main">
                <a:prstDash val="solid"/>
              </a:ln>
            </spPr>
          </marker>
          <cat>
            <numRef>
              <f>'Dashboard'!$A$13:$A$19</f>
            </numRef>
          </cat>
          <val>
            <numRef>
              <f>'Dashboard'!$C$13:$C$19</f>
            </numRef>
          </val>
        </ser>
        <axId val="10"/>
        <axId val="100"/>
      </lineChart>
      <catAx>
        <axId val="10"/>
        <scaling>
          <orientation val="minMax"/>
        </scaling>
        <axPos val="l"/>
        <title>
          <tx>
            <rich>
              <a:bodyPr xmlns:a="http://schemas.openxmlformats.org/drawingml/2006/main"/>
              <a:p xmlns:a="http://schemas.openxmlformats.org/drawingml/2006/main">
                <a:pPr>
                  <a:defRPr/>
                </a:pPr>
                <a:r>
                  <a:t>Day</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Calories (kcal)</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Weekly Spend by Category</a:t>
            </a:r>
          </a:p>
        </rich>
      </tx>
    </title>
    <plotArea>
      <pieChart>
        <varyColors val="1"/>
        <ser>
          <idx val="0"/>
          <order val="0"/>
          <tx>
            <strRef>
              <f>'Dashboard'!F12</f>
            </strRef>
          </tx>
          <spPr>
            <a:ln xmlns:a="http://schemas.openxmlformats.org/drawingml/2006/main">
              <a:prstDash val="solid"/>
            </a:ln>
          </spPr>
          <cat>
            <numRef>
              <f>'Dashboard'!$E$13:$E$19</f>
            </numRef>
          </cat>
          <val>
            <numRef>
              <f>'Dashboard'!$F$13:$F$19</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0</col>
      <colOff>0</colOff>
      <row>21</row>
      <rowOff>0</rowOff>
    </from>
    <ext cx="504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21</row>
      <rowOff>0</rowOff>
    </from>
    <ext cx="504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0</colOff>
      <row>39</row>
      <rowOff>0</rowOff>
    </from>
    <ext cx="504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I14"/>
  <sheetViews>
    <sheetView workbookViewId="0">
      <pane ySplit="3" topLeftCell="A4" activePane="bottomLeft" state="frozen"/>
      <selection pane="bottomLeft" activeCell="A1" sqref="A1"/>
    </sheetView>
  </sheetViews>
  <sheetFormatPr baseColWidth="8" defaultRowHeight="15"/>
  <cols>
    <col width="12" customWidth="1" min="1" max="1"/>
    <col width="12" customWidth="1" min="2" max="2"/>
    <col width="24" customWidth="1" min="3" max="3"/>
    <col width="24" customWidth="1" min="4" max="4"/>
    <col width="24" customWidth="1" min="5" max="5"/>
    <col width="14" customWidth="1" min="6" max="6"/>
    <col width="16" customWidth="1" min="7" max="7"/>
    <col width="12" customWidth="1" min="8" max="8"/>
    <col width="15" customWidth="1" min="9" max="9"/>
  </cols>
  <sheetData>
    <row r="1">
      <c r="A1" s="1" t="inlineStr">
        <is>
          <t>Weekly Meal Plan - Week Commencing 13/07/2026</t>
        </is>
      </c>
    </row>
    <row r="2">
      <c r="A2" s="2" t="inlineStr">
        <is>
          <t>Daily Budget Target (£):</t>
        </is>
      </c>
      <c r="B2" s="3" t="n">
        <v>10</v>
      </c>
    </row>
    <row r="3">
      <c r="A3" s="4" t="inlineStr">
        <is>
          <t>Day</t>
        </is>
      </c>
      <c r="B3" s="4" t="inlineStr">
        <is>
          <t>Date</t>
        </is>
      </c>
      <c r="C3" s="4" t="inlineStr">
        <is>
          <t>Breakfast</t>
        </is>
      </c>
      <c r="D3" s="4" t="inlineStr">
        <is>
          <t>Lunch</t>
        </is>
      </c>
      <c r="E3" s="4" t="inlineStr">
        <is>
          <t>Dinner</t>
        </is>
      </c>
      <c r="F3" s="4" t="inlineStr">
        <is>
          <t>Snack</t>
        </is>
      </c>
      <c r="G3" s="4" t="inlineStr">
        <is>
          <t>Calories (kcal)</t>
        </is>
      </c>
      <c r="H3" s="4" t="inlineStr">
        <is>
          <t>Cost (£)</t>
        </is>
      </c>
      <c r="I3" s="4" t="inlineStr">
        <is>
          <t>Within Budget?</t>
        </is>
      </c>
    </row>
    <row r="4">
      <c r="A4" s="5" t="inlineStr">
        <is>
          <t>Monday</t>
        </is>
      </c>
      <c r="B4" s="5" t="inlineStr">
        <is>
          <t>13/07/2026</t>
        </is>
      </c>
      <c r="C4" s="5" t="inlineStr">
        <is>
          <t>Porridge with berries</t>
        </is>
      </c>
      <c r="D4" s="5" t="inlineStr">
        <is>
          <t>Jacket potato with tuna</t>
        </is>
      </c>
      <c r="E4" s="5" t="inlineStr">
        <is>
          <t>Spaghetti bolognese</t>
        </is>
      </c>
      <c r="F4" s="5" t="inlineStr">
        <is>
          <t>Apple</t>
        </is>
      </c>
      <c r="G4" s="6" t="n">
        <v>1850</v>
      </c>
      <c r="H4" s="7" t="n">
        <v>8.5</v>
      </c>
      <c r="I4" s="8">
        <f>IF(H4&lt;=$B$2,"Yes","No")</f>
        <v/>
      </c>
    </row>
    <row r="5">
      <c r="A5" s="9" t="inlineStr">
        <is>
          <t>Tuesday</t>
        </is>
      </c>
      <c r="B5" s="9" t="inlineStr">
        <is>
          <t>14/07/2026</t>
        </is>
      </c>
      <c r="C5" s="9" t="inlineStr">
        <is>
          <t>Scrambled eggs on toast</t>
        </is>
      </c>
      <c r="D5" s="9" t="inlineStr">
        <is>
          <t>Chicken Caesar salad</t>
        </is>
      </c>
      <c r="E5" s="9" t="inlineStr">
        <is>
          <t>Fish and chips</t>
        </is>
      </c>
      <c r="F5" s="9" t="inlineStr">
        <is>
          <t>Banana</t>
        </is>
      </c>
      <c r="G5" s="10" t="n">
        <v>2000</v>
      </c>
      <c r="H5" s="11" t="n">
        <v>9.199999999999999</v>
      </c>
      <c r="I5" s="12">
        <f>IF(H5&lt;=$B$2,"Yes","No")</f>
        <v/>
      </c>
    </row>
    <row r="6">
      <c r="A6" s="5" t="inlineStr">
        <is>
          <t>Wednesday</t>
        </is>
      </c>
      <c r="B6" s="5" t="inlineStr">
        <is>
          <t>15/07/2026</t>
        </is>
      </c>
      <c r="C6" s="5" t="inlineStr">
        <is>
          <t>Greek yoghurt with granola</t>
        </is>
      </c>
      <c r="D6" s="5" t="inlineStr">
        <is>
          <t>Ham and cheese sandwich</t>
        </is>
      </c>
      <c r="E6" s="5" t="inlineStr">
        <is>
          <t>Vegetable curry with rice</t>
        </is>
      </c>
      <c r="F6" s="5" t="inlineStr">
        <is>
          <t>Mixed nuts</t>
        </is>
      </c>
      <c r="G6" s="6" t="n">
        <v>1900</v>
      </c>
      <c r="H6" s="7" t="n">
        <v>7.8</v>
      </c>
      <c r="I6" s="8">
        <f>IF(H6&lt;=$B$2,"Yes","No")</f>
        <v/>
      </c>
    </row>
    <row r="7">
      <c r="A7" s="9" t="inlineStr">
        <is>
          <t>Thursday</t>
        </is>
      </c>
      <c r="B7" s="9" t="inlineStr">
        <is>
          <t>16/07/2026</t>
        </is>
      </c>
      <c r="C7" s="9" t="inlineStr">
        <is>
          <t>Bacon sandwich</t>
        </is>
      </c>
      <c r="D7" s="9" t="inlineStr">
        <is>
          <t>Soup and bread roll</t>
        </is>
      </c>
      <c r="E7" s="9" t="inlineStr">
        <is>
          <t>Roast chicken dinner</t>
        </is>
      </c>
      <c r="F7" s="9" t="inlineStr">
        <is>
          <t>Orange</t>
        </is>
      </c>
      <c r="G7" s="10" t="n">
        <v>2100</v>
      </c>
      <c r="H7" s="11" t="n">
        <v>10.5</v>
      </c>
      <c r="I7" s="12">
        <f>IF(H7&lt;=$B$2,"Yes","No")</f>
        <v/>
      </c>
    </row>
    <row r="8">
      <c r="A8" s="5" t="inlineStr">
        <is>
          <t>Friday</t>
        </is>
      </c>
      <c r="B8" s="5" t="inlineStr">
        <is>
          <t>17/07/2026</t>
        </is>
      </c>
      <c r="C8" s="5" t="inlineStr">
        <is>
          <t>Toast with peanut butter</t>
        </is>
      </c>
      <c r="D8" s="5" t="inlineStr">
        <is>
          <t>Chicken wrap</t>
        </is>
      </c>
      <c r="E8" s="5" t="inlineStr">
        <is>
          <t>Homemade pizza</t>
        </is>
      </c>
      <c r="F8" s="5" t="inlineStr">
        <is>
          <t>Crisps</t>
        </is>
      </c>
      <c r="G8" s="6" t="n">
        <v>2050</v>
      </c>
      <c r="H8" s="7" t="n">
        <v>8.9</v>
      </c>
      <c r="I8" s="8">
        <f>IF(H8&lt;=$B$2,"Yes","No")</f>
        <v/>
      </c>
    </row>
    <row r="9">
      <c r="A9" s="9" t="inlineStr">
        <is>
          <t>Saturday</t>
        </is>
      </c>
      <c r="B9" s="9" t="inlineStr">
        <is>
          <t>18/07/2026</t>
        </is>
      </c>
      <c r="C9" s="9" t="inlineStr">
        <is>
          <t>Full English breakfast</t>
        </is>
      </c>
      <c r="D9" s="9" t="inlineStr">
        <is>
          <t>Beef burger and salad</t>
        </is>
      </c>
      <c r="E9" s="9" t="inlineStr">
        <is>
          <t>Steak with vegetables</t>
        </is>
      </c>
      <c r="F9" s="9" t="inlineStr">
        <is>
          <t>Yoghurt</t>
        </is>
      </c>
      <c r="G9" s="10" t="n">
        <v>2200</v>
      </c>
      <c r="H9" s="11" t="n">
        <v>12</v>
      </c>
      <c r="I9" s="12">
        <f>IF(H9&lt;=$B$2,"Yes","No")</f>
        <v/>
      </c>
    </row>
    <row r="10">
      <c r="A10" s="5" t="inlineStr">
        <is>
          <t>Sunday</t>
        </is>
      </c>
      <c r="B10" s="5" t="inlineStr">
        <is>
          <t>19/07/2026</t>
        </is>
      </c>
      <c r="C10" s="5" t="inlineStr">
        <is>
          <t>Pancakes with syrup</t>
        </is>
      </c>
      <c r="D10" s="5" t="inlineStr">
        <is>
          <t>Sunday roast beef</t>
        </is>
      </c>
      <c r="E10" s="5" t="inlineStr">
        <is>
          <t>Cheese and biscuits</t>
        </is>
      </c>
      <c r="F10" s="5" t="inlineStr">
        <is>
          <t>Fruit salad</t>
        </is>
      </c>
      <c r="G10" s="6" t="n">
        <v>2300</v>
      </c>
      <c r="H10" s="7" t="n">
        <v>13.5</v>
      </c>
      <c r="I10" s="8">
        <f>IF(H10&lt;=$B$2,"Yes","No")</f>
        <v/>
      </c>
    </row>
    <row r="11">
      <c r="A11" s="13" t="inlineStr">
        <is>
          <t>Totals</t>
        </is>
      </c>
      <c r="B11" s="14" t="n"/>
      <c r="C11" s="14" t="n"/>
      <c r="D11" s="14" t="n"/>
      <c r="E11" s="14" t="n"/>
      <c r="F11" s="14" t="n"/>
      <c r="G11" s="15">
        <f>SUM(G4:G10)</f>
        <v/>
      </c>
      <c r="H11" s="16">
        <f>SUM(H4:H10)</f>
        <v/>
      </c>
      <c r="I11" s="17" t="n"/>
    </row>
    <row r="12">
      <c r="A12" s="13" t="inlineStr">
        <is>
          <t>Daily Averages</t>
        </is>
      </c>
      <c r="B12" s="14" t="n"/>
      <c r="C12" s="14" t="n"/>
      <c r="D12" s="14" t="n"/>
      <c r="E12" s="14" t="n"/>
      <c r="F12" s="14" t="n"/>
      <c r="G12" s="18">
        <f>AVERAGE(G4:G10)</f>
        <v/>
      </c>
      <c r="H12" s="19">
        <f>AVERAGE(H4:H10)</f>
        <v/>
      </c>
      <c r="I12" s="14" t="n"/>
    </row>
    <row r="13"/>
    <row r="14">
      <c r="A14" s="2" t="inlineStr">
        <is>
          <t>Cost per 1,000 kcal (£):</t>
        </is>
      </c>
      <c r="B14" s="20">
        <f>IFERROR((H11/G11)*1000,0)</f>
        <v/>
      </c>
    </row>
  </sheetData>
  <mergeCells count="1">
    <mergeCell ref="A1:I1"/>
  </mergeCells>
  <conditionalFormatting sqref="I4:I10">
    <cfRule type="expression" priority="1" dxfId="0" stopIfTrue="1">
      <formula>I4="No"</formula>
    </cfRule>
    <cfRule type="expression" priority="2" dxfId="1" stopIfTrue="1">
      <formula>I4="Yes"</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14"/>
  <sheetViews>
    <sheetView workbookViewId="0">
      <pane ySplit="2" topLeftCell="A3" activePane="bottomLeft" state="frozen"/>
      <selection pane="bottomLeft" activeCell="A1" sqref="A1"/>
    </sheetView>
  </sheetViews>
  <sheetFormatPr baseColWidth="8" defaultRowHeight="15"/>
  <cols>
    <col width="20" customWidth="1" min="1" max="1"/>
    <col width="16" customWidth="1" min="2" max="2"/>
    <col width="10" customWidth="1" min="3" max="3"/>
    <col width="10" customWidth="1" min="4" max="4"/>
    <col width="14" customWidth="1" min="5" max="5"/>
    <col width="14" customWidth="1" min="6" max="6"/>
    <col width="10" customWidth="1" min="7" max="7"/>
    <col width="14" customWidth="1" min="8" max="8"/>
    <col width="16" customWidth="1" min="9" max="9"/>
    <col width="2" customWidth="1" min="10" max="10"/>
    <col width="16" customWidth="1" min="11" max="11"/>
    <col width="16" customWidth="1" min="12" max="12"/>
    <col width="16" customWidth="1" min="13" max="13"/>
    <col width="16" customWidth="1" min="14" max="14"/>
  </cols>
  <sheetData>
    <row r="1">
      <c r="A1" s="1" t="inlineStr">
        <is>
          <t>Weekly Shopping List &amp; Budget</t>
        </is>
      </c>
    </row>
    <row r="2">
      <c r="A2" s="4" t="inlineStr">
        <is>
          <t>Item</t>
        </is>
      </c>
      <c r="B2" s="4" t="inlineStr">
        <is>
          <t>Category</t>
        </is>
      </c>
      <c r="C2" s="4" t="inlineStr">
        <is>
          <t>Quantity</t>
        </is>
      </c>
      <c r="D2" s="4" t="inlineStr">
        <is>
          <t>Unit</t>
        </is>
      </c>
      <c r="E2" s="4" t="inlineStr">
        <is>
          <t>Unit Price (£)</t>
        </is>
      </c>
      <c r="F2" s="4" t="inlineStr">
        <is>
          <t>Total Cost (£)</t>
        </is>
      </c>
      <c r="G2" s="4" t="inlineStr">
        <is>
          <t>In Stock</t>
        </is>
      </c>
      <c r="H2" s="4" t="inlineStr">
        <is>
          <t>Action Needed</t>
        </is>
      </c>
      <c r="I2" s="4" t="inlineStr">
        <is>
          <t>Category Budget (£)</t>
        </is>
      </c>
      <c r="K2" s="21" t="inlineStr">
        <is>
          <t>Category</t>
        </is>
      </c>
      <c r="L2" s="21" t="inlineStr">
        <is>
          <t>Weekly Budget (£)</t>
        </is>
      </c>
      <c r="M2" s="21" t="inlineStr">
        <is>
          <t>Actual Spend (£)</t>
        </is>
      </c>
      <c r="N2" s="21" t="inlineStr">
        <is>
          <t>Status</t>
        </is>
      </c>
    </row>
    <row r="3">
      <c r="A3" s="5" t="inlineStr">
        <is>
          <t>Chicken breast</t>
        </is>
      </c>
      <c r="B3" s="5" t="inlineStr">
        <is>
          <t>Meat &amp; Fish</t>
        </is>
      </c>
      <c r="C3" s="8" t="n">
        <v>2</v>
      </c>
      <c r="D3" s="5" t="inlineStr">
        <is>
          <t>kg</t>
        </is>
      </c>
      <c r="E3" s="7" t="n">
        <v>6.5</v>
      </c>
      <c r="F3" s="7">
        <f>C3*E3</f>
        <v/>
      </c>
      <c r="G3" s="8" t="inlineStr">
        <is>
          <t>No</t>
        </is>
      </c>
      <c r="H3" s="8">
        <f>IF(G3="No","Buy more","")</f>
        <v/>
      </c>
      <c r="I3" s="7">
        <f>IFERROR(VLOOKUP(B3,$K$3:$L$9,2,FALSE),0)</f>
        <v/>
      </c>
      <c r="K3" s="5" t="inlineStr">
        <is>
          <t>Meat &amp; Fish</t>
        </is>
      </c>
      <c r="L3" s="7" t="n">
        <v>20</v>
      </c>
      <c r="M3" s="7">
        <f>SUMIF($B$3:$B$12,K3,$F$3:$F$12)</f>
        <v/>
      </c>
      <c r="N3" s="8">
        <f>IF(M3&gt;L3,"Over Budget","Within Budget")</f>
        <v/>
      </c>
    </row>
    <row r="4">
      <c r="A4" s="9" t="inlineStr">
        <is>
          <t>Broccoli</t>
        </is>
      </c>
      <c r="B4" s="9" t="inlineStr">
        <is>
          <t>Fruit &amp; Veg</t>
        </is>
      </c>
      <c r="C4" s="12" t="n">
        <v>3</v>
      </c>
      <c r="D4" s="9" t="inlineStr">
        <is>
          <t>kg</t>
        </is>
      </c>
      <c r="E4" s="11" t="n">
        <v>1.2</v>
      </c>
      <c r="F4" s="11">
        <f>C4*E4</f>
        <v/>
      </c>
      <c r="G4" s="12" t="inlineStr">
        <is>
          <t>Yes</t>
        </is>
      </c>
      <c r="H4" s="12">
        <f>IF(G4="No","Buy more","")</f>
        <v/>
      </c>
      <c r="I4" s="11">
        <f>IFERROR(VLOOKUP(B4,$K$3:$L$9,2,FALSE),0)</f>
        <v/>
      </c>
      <c r="K4" s="9" t="inlineStr">
        <is>
          <t>Fruit &amp; Veg</t>
        </is>
      </c>
      <c r="L4" s="11" t="n">
        <v>10</v>
      </c>
      <c r="M4" s="11">
        <f>SUMIF($B$3:$B$12,K4,$F$3:$F$12)</f>
        <v/>
      </c>
      <c r="N4" s="12">
        <f>IF(M4&gt;L4,"Over Budget","Within Budget")</f>
        <v/>
      </c>
    </row>
    <row r="5">
      <c r="A5" s="5" t="inlineStr">
        <is>
          <t>Basmati rice</t>
        </is>
      </c>
      <c r="B5" s="5" t="inlineStr">
        <is>
          <t>Store Cupboard</t>
        </is>
      </c>
      <c r="C5" s="8" t="n">
        <v>2</v>
      </c>
      <c r="D5" s="5" t="inlineStr">
        <is>
          <t>kg</t>
        </is>
      </c>
      <c r="E5" s="7" t="n">
        <v>2</v>
      </c>
      <c r="F5" s="7">
        <f>C5*E5</f>
        <v/>
      </c>
      <c r="G5" s="8" t="inlineStr">
        <is>
          <t>Yes</t>
        </is>
      </c>
      <c r="H5" s="8">
        <f>IF(G5="No","Buy more","")</f>
        <v/>
      </c>
      <c r="I5" s="7">
        <f>IFERROR(VLOOKUP(B5,$K$3:$L$9,2,FALSE),0)</f>
        <v/>
      </c>
      <c r="K5" s="5" t="inlineStr">
        <is>
          <t>Store Cupboard</t>
        </is>
      </c>
      <c r="L5" s="7" t="n">
        <v>8</v>
      </c>
      <c r="M5" s="7">
        <f>SUMIF($B$3:$B$12,K5,$F$3:$F$12)</f>
        <v/>
      </c>
      <c r="N5" s="8">
        <f>IF(M5&gt;L5,"Over Budget","Within Budget")</f>
        <v/>
      </c>
    </row>
    <row r="6">
      <c r="A6" s="9" t="inlineStr">
        <is>
          <t>Semi-skimmed milk</t>
        </is>
      </c>
      <c r="B6" s="9" t="inlineStr">
        <is>
          <t>Dairy &amp; Eggs</t>
        </is>
      </c>
      <c r="C6" s="12" t="n">
        <v>4</v>
      </c>
      <c r="D6" s="9" t="inlineStr">
        <is>
          <t>litre</t>
        </is>
      </c>
      <c r="E6" s="11" t="n">
        <v>0.95</v>
      </c>
      <c r="F6" s="11">
        <f>C6*E6</f>
        <v/>
      </c>
      <c r="G6" s="12" t="inlineStr">
        <is>
          <t>No</t>
        </is>
      </c>
      <c r="H6" s="12">
        <f>IF(G6="No","Buy more","")</f>
        <v/>
      </c>
      <c r="I6" s="11">
        <f>IFERROR(VLOOKUP(B6,$K$3:$L$9,2,FALSE),0)</f>
        <v/>
      </c>
      <c r="K6" s="9" t="inlineStr">
        <is>
          <t>Dairy &amp; Eggs</t>
        </is>
      </c>
      <c r="L6" s="11" t="n">
        <v>10</v>
      </c>
      <c r="M6" s="11">
        <f>SUMIF($B$3:$B$12,K6,$F$3:$F$12)</f>
        <v/>
      </c>
      <c r="N6" s="12">
        <f>IF(M6&gt;L6,"Over Budget","Within Budget")</f>
        <v/>
      </c>
    </row>
    <row r="7">
      <c r="A7" s="5" t="inlineStr">
        <is>
          <t>Free-range eggs</t>
        </is>
      </c>
      <c r="B7" s="5" t="inlineStr">
        <is>
          <t>Dairy &amp; Eggs</t>
        </is>
      </c>
      <c r="C7" s="8" t="n">
        <v>2</v>
      </c>
      <c r="D7" s="5" t="inlineStr">
        <is>
          <t>dozen</t>
        </is>
      </c>
      <c r="E7" s="7" t="n">
        <v>2.8</v>
      </c>
      <c r="F7" s="7">
        <f>C7*E7</f>
        <v/>
      </c>
      <c r="G7" s="8" t="inlineStr">
        <is>
          <t>Yes</t>
        </is>
      </c>
      <c r="H7" s="8">
        <f>IF(G7="No","Buy more","")</f>
        <v/>
      </c>
      <c r="I7" s="7">
        <f>IFERROR(VLOOKUP(B7,$K$3:$L$9,2,FALSE),0)</f>
        <v/>
      </c>
      <c r="K7" s="5" t="inlineStr">
        <is>
          <t>Bakery</t>
        </is>
      </c>
      <c r="L7" s="7" t="n">
        <v>6</v>
      </c>
      <c r="M7" s="7">
        <f>SUMIF($B$3:$B$12,K7,$F$3:$F$12)</f>
        <v/>
      </c>
      <c r="N7" s="8">
        <f>IF(M7&gt;L7,"Over Budget","Within Budget")</f>
        <v/>
      </c>
    </row>
    <row r="8">
      <c r="A8" s="9" t="inlineStr">
        <is>
          <t>Wholemeal bread</t>
        </is>
      </c>
      <c r="B8" s="9" t="inlineStr">
        <is>
          <t>Bakery</t>
        </is>
      </c>
      <c r="C8" s="12" t="n">
        <v>3</v>
      </c>
      <c r="D8" s="9" t="inlineStr">
        <is>
          <t>loaf</t>
        </is>
      </c>
      <c r="E8" s="11" t="n">
        <v>1.3</v>
      </c>
      <c r="F8" s="11">
        <f>C8*E8</f>
        <v/>
      </c>
      <c r="G8" s="12" t="inlineStr">
        <is>
          <t>No</t>
        </is>
      </c>
      <c r="H8" s="12">
        <f>IF(G8="No","Buy more","")</f>
        <v/>
      </c>
      <c r="I8" s="11">
        <f>IFERROR(VLOOKUP(B8,$K$3:$L$9,2,FALSE),0)</f>
        <v/>
      </c>
      <c r="K8" s="9" t="inlineStr">
        <is>
          <t>Frozen</t>
        </is>
      </c>
      <c r="L8" s="11" t="n">
        <v>6</v>
      </c>
      <c r="M8" s="11">
        <f>SUMIF($B$3:$B$12,K8,$F$3:$F$12)</f>
        <v/>
      </c>
      <c r="N8" s="12">
        <f>IF(M8&gt;L8,"Over Budget","Within Budget")</f>
        <v/>
      </c>
    </row>
    <row r="9">
      <c r="A9" s="5" t="inlineStr">
        <is>
          <t>Salmon fillets</t>
        </is>
      </c>
      <c r="B9" s="5" t="inlineStr">
        <is>
          <t>Meat &amp; Fish</t>
        </is>
      </c>
      <c r="C9" s="8" t="n">
        <v>1</v>
      </c>
      <c r="D9" s="5" t="inlineStr">
        <is>
          <t>kg</t>
        </is>
      </c>
      <c r="E9" s="7" t="n">
        <v>11</v>
      </c>
      <c r="F9" s="7">
        <f>C9*E9</f>
        <v/>
      </c>
      <c r="G9" s="8" t="inlineStr">
        <is>
          <t>Yes</t>
        </is>
      </c>
      <c r="H9" s="8">
        <f>IF(G9="No","Buy more","")</f>
        <v/>
      </c>
      <c r="I9" s="7">
        <f>IFERROR(VLOOKUP(B9,$K$3:$L$9,2,FALSE),0)</f>
        <v/>
      </c>
      <c r="K9" s="5" t="inlineStr">
        <is>
          <t>Drinks</t>
        </is>
      </c>
      <c r="L9" s="7" t="n">
        <v>6</v>
      </c>
      <c r="M9" s="7">
        <f>SUMIF($B$3:$B$12,K9,$F$3:$F$12)</f>
        <v/>
      </c>
      <c r="N9" s="8">
        <f>IF(M9&gt;L9,"Over Budget","Within Budget")</f>
        <v/>
      </c>
    </row>
    <row r="10">
      <c r="A10" s="9" t="inlineStr">
        <is>
          <t>Frozen peas</t>
        </is>
      </c>
      <c r="B10" s="9" t="inlineStr">
        <is>
          <t>Frozen</t>
        </is>
      </c>
      <c r="C10" s="12" t="n">
        <v>2</v>
      </c>
      <c r="D10" s="9" t="inlineStr">
        <is>
          <t>kg</t>
        </is>
      </c>
      <c r="E10" s="11" t="n">
        <v>1.5</v>
      </c>
      <c r="F10" s="11">
        <f>C10*E10</f>
        <v/>
      </c>
      <c r="G10" s="12" t="inlineStr">
        <is>
          <t>Yes</t>
        </is>
      </c>
      <c r="H10" s="12">
        <f>IF(G10="No","Buy more","")</f>
        <v/>
      </c>
      <c r="I10" s="11">
        <f>IFERROR(VLOOKUP(B10,$K$3:$L$9,2,FALSE),0)</f>
        <v/>
      </c>
    </row>
    <row r="11">
      <c r="A11" s="5" t="inlineStr">
        <is>
          <t>Orange juice</t>
        </is>
      </c>
      <c r="B11" s="5" t="inlineStr">
        <is>
          <t>Drinks</t>
        </is>
      </c>
      <c r="C11" s="8" t="n">
        <v>3</v>
      </c>
      <c r="D11" s="5" t="inlineStr">
        <is>
          <t>litre</t>
        </is>
      </c>
      <c r="E11" s="7" t="n">
        <v>1.75</v>
      </c>
      <c r="F11" s="7">
        <f>C11*E11</f>
        <v/>
      </c>
      <c r="G11" s="8" t="inlineStr">
        <is>
          <t>No</t>
        </is>
      </c>
      <c r="H11" s="8">
        <f>IF(G11="No","Buy more","")</f>
        <v/>
      </c>
      <c r="I11" s="7">
        <f>IFERROR(VLOOKUP(B11,$K$3:$L$9,2,FALSE),0)</f>
        <v/>
      </c>
    </row>
    <row r="12">
      <c r="A12" s="9" t="inlineStr">
        <is>
          <t>Tomatoes</t>
        </is>
      </c>
      <c r="B12" s="9" t="inlineStr">
        <is>
          <t>Fruit &amp; Veg</t>
        </is>
      </c>
      <c r="C12" s="12" t="n">
        <v>2</v>
      </c>
      <c r="D12" s="9" t="inlineStr">
        <is>
          <t>kg</t>
        </is>
      </c>
      <c r="E12" s="11" t="n">
        <v>2.1</v>
      </c>
      <c r="F12" s="11">
        <f>C12*E12</f>
        <v/>
      </c>
      <c r="G12" s="12" t="inlineStr">
        <is>
          <t>Yes</t>
        </is>
      </c>
      <c r="H12" s="12">
        <f>IF(G12="No","Buy more","")</f>
        <v/>
      </c>
      <c r="I12" s="11">
        <f>IFERROR(VLOOKUP(B12,$K$3:$L$9,2,FALSE),0)</f>
        <v/>
      </c>
    </row>
    <row r="13">
      <c r="A13" s="13" t="inlineStr">
        <is>
          <t>Totals</t>
        </is>
      </c>
      <c r="B13" s="14" t="n"/>
      <c r="C13" s="14" t="n"/>
      <c r="D13" s="14" t="n"/>
      <c r="E13" s="14" t="n"/>
      <c r="F13" s="16">
        <f>SUM(F3:F12)</f>
        <v/>
      </c>
      <c r="G13" s="17" t="n"/>
      <c r="H13" s="17" t="n"/>
      <c r="I13" s="17" t="n"/>
    </row>
    <row r="14">
      <c r="A14" s="2" t="inlineStr">
        <is>
          <t>Items Needing Purchase:</t>
        </is>
      </c>
      <c r="F14" s="2">
        <f>COUNTIF(H3:H12,"Buy more")</f>
        <v/>
      </c>
    </row>
  </sheetData>
  <mergeCells count="1">
    <mergeCell ref="A1:I1"/>
  </mergeCells>
  <conditionalFormatting sqref="N3:N9">
    <cfRule type="expression" priority="1" dxfId="0" stopIfTrue="1">
      <formula>N3="Over Budget"</formula>
    </cfRule>
    <cfRule type="expression" priority="2" dxfId="1" stopIfTrue="1">
      <formula>N3="Within Budget"</formula>
    </cfRule>
  </conditionalFormatting>
  <conditionalFormatting sqref="H3:H12">
    <cfRule type="expression" priority="3" dxfId="0" stopIfTrue="1">
      <formula>H3="Buy more"</formula>
    </cfRule>
  </conditionalFormatting>
  <dataValidations count="1">
    <dataValidation sqref="G3:G12" showErrorMessage="1" showInputMessage="1" allowBlank="1" type="list">
      <formula1>"Yes,No"</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26" customWidth="1" min="1" max="1"/>
    <col width="16" customWidth="1" min="2" max="2"/>
    <col width="18" customWidth="1" min="3" max="3"/>
    <col width="4" customWidth="1" min="4" max="4"/>
    <col width="20" customWidth="1" min="5" max="5"/>
    <col width="18" customWidth="1" min="6" max="6"/>
  </cols>
  <sheetData>
    <row r="1">
      <c r="A1" s="1" t="inlineStr">
        <is>
          <t>Meal Planner Dashboard</t>
        </is>
      </c>
    </row>
    <row r="2"/>
    <row r="3">
      <c r="A3" s="22" t="inlineStr">
        <is>
          <t>Key Metrics</t>
        </is>
      </c>
    </row>
    <row r="4">
      <c r="A4" s="13" t="inlineStr">
        <is>
          <t>Total Weekly Meal Cost (£)</t>
        </is>
      </c>
      <c r="B4" s="11">
        <f>'Weekly Meal Plan'!H11</f>
        <v/>
      </c>
    </row>
    <row r="5">
      <c r="A5" s="13" t="inlineStr">
        <is>
          <t>Total Weekly Calories (kcal)</t>
        </is>
      </c>
      <c r="B5" s="10">
        <f>'Weekly Meal Plan'!G11</f>
        <v/>
      </c>
    </row>
    <row r="6">
      <c r="A6" s="13" t="inlineStr">
        <is>
          <t>Average Daily Cost (£)</t>
        </is>
      </c>
      <c r="B6" s="11">
        <f>'Weekly Meal Plan'!H12</f>
        <v/>
      </c>
    </row>
    <row r="7">
      <c r="A7" s="13" t="inlineStr">
        <is>
          <t>Average Daily Calories (kcal)</t>
        </is>
      </c>
      <c r="B7" s="10">
        <f>'Weekly Meal Plan'!G12</f>
        <v/>
      </c>
    </row>
    <row r="8">
      <c r="A8" s="13" t="inlineStr">
        <is>
          <t>Total Shopping List Cost (£)</t>
        </is>
      </c>
      <c r="B8" s="11">
        <f>'Shopping List &amp; Budget'!F13</f>
        <v/>
      </c>
    </row>
    <row r="9">
      <c r="A9" s="13" t="inlineStr">
        <is>
          <t>Items Needing Purchase</t>
        </is>
      </c>
      <c r="B9" s="23">
        <f>'Shopping List &amp; Budget'!F14</f>
        <v/>
      </c>
    </row>
    <row r="10"/>
    <row r="11">
      <c r="A11" s="22" t="inlineStr">
        <is>
          <t>Daily Cost &amp; Calories Overview</t>
        </is>
      </c>
      <c r="E11" s="22" t="inlineStr">
        <is>
          <t>Spend by Category</t>
        </is>
      </c>
    </row>
    <row r="12">
      <c r="A12" s="21" t="inlineStr">
        <is>
          <t>Day</t>
        </is>
      </c>
      <c r="B12" s="21" t="inlineStr">
        <is>
          <t>Cost (£)</t>
        </is>
      </c>
      <c r="C12" s="21" t="inlineStr">
        <is>
          <t>Calories (kcal)</t>
        </is>
      </c>
      <c r="E12" s="21" t="inlineStr">
        <is>
          <t>Category</t>
        </is>
      </c>
      <c r="F12" s="21" t="inlineStr">
        <is>
          <t>Actual Spend (£)</t>
        </is>
      </c>
    </row>
    <row r="13">
      <c r="A13" s="24">
        <f>'Weekly Meal Plan'!A4</f>
        <v/>
      </c>
      <c r="B13" s="25">
        <f>'Weekly Meal Plan'!H4</f>
        <v/>
      </c>
      <c r="C13" s="26">
        <f>'Weekly Meal Plan'!G4</f>
        <v/>
      </c>
      <c r="E13" s="27">
        <f>'Shopping List &amp; Budget'!K3</f>
        <v/>
      </c>
      <c r="F13" s="25">
        <f>'Shopping List &amp; Budget'!M3</f>
        <v/>
      </c>
    </row>
    <row r="14">
      <c r="A14" s="24">
        <f>'Weekly Meal Plan'!A5</f>
        <v/>
      </c>
      <c r="B14" s="25">
        <f>'Weekly Meal Plan'!H5</f>
        <v/>
      </c>
      <c r="C14" s="26">
        <f>'Weekly Meal Plan'!G5</f>
        <v/>
      </c>
      <c r="E14" s="27">
        <f>'Shopping List &amp; Budget'!K4</f>
        <v/>
      </c>
      <c r="F14" s="25">
        <f>'Shopping List &amp; Budget'!M4</f>
        <v/>
      </c>
    </row>
    <row r="15">
      <c r="A15" s="24">
        <f>'Weekly Meal Plan'!A6</f>
        <v/>
      </c>
      <c r="B15" s="25">
        <f>'Weekly Meal Plan'!H6</f>
        <v/>
      </c>
      <c r="C15" s="26">
        <f>'Weekly Meal Plan'!G6</f>
        <v/>
      </c>
      <c r="E15" s="27">
        <f>'Shopping List &amp; Budget'!K5</f>
        <v/>
      </c>
      <c r="F15" s="25">
        <f>'Shopping List &amp; Budget'!M5</f>
        <v/>
      </c>
    </row>
    <row r="16">
      <c r="A16" s="24">
        <f>'Weekly Meal Plan'!A7</f>
        <v/>
      </c>
      <c r="B16" s="25">
        <f>'Weekly Meal Plan'!H7</f>
        <v/>
      </c>
      <c r="C16" s="26">
        <f>'Weekly Meal Plan'!G7</f>
        <v/>
      </c>
      <c r="E16" s="27">
        <f>'Shopping List &amp; Budget'!K6</f>
        <v/>
      </c>
      <c r="F16" s="25">
        <f>'Shopping List &amp; Budget'!M6</f>
        <v/>
      </c>
    </row>
    <row r="17">
      <c r="A17" s="24">
        <f>'Weekly Meal Plan'!A8</f>
        <v/>
      </c>
      <c r="B17" s="25">
        <f>'Weekly Meal Plan'!H8</f>
        <v/>
      </c>
      <c r="C17" s="26">
        <f>'Weekly Meal Plan'!G8</f>
        <v/>
      </c>
      <c r="E17" s="27">
        <f>'Shopping List &amp; Budget'!K7</f>
        <v/>
      </c>
      <c r="F17" s="25">
        <f>'Shopping List &amp; Budget'!M7</f>
        <v/>
      </c>
    </row>
    <row r="18">
      <c r="A18" s="24">
        <f>'Weekly Meal Plan'!A9</f>
        <v/>
      </c>
      <c r="B18" s="25">
        <f>'Weekly Meal Plan'!H9</f>
        <v/>
      </c>
      <c r="C18" s="26">
        <f>'Weekly Meal Plan'!G9</f>
        <v/>
      </c>
      <c r="E18" s="27">
        <f>'Shopping List &amp; Budget'!K8</f>
        <v/>
      </c>
      <c r="F18" s="25">
        <f>'Shopping List &amp; Budget'!M8</f>
        <v/>
      </c>
    </row>
    <row r="19">
      <c r="A19" s="24">
        <f>'Weekly Meal Plan'!A10</f>
        <v/>
      </c>
      <c r="B19" s="25">
        <f>'Weekly Meal Plan'!H10</f>
        <v/>
      </c>
      <c r="C19" s="26">
        <f>'Weekly Meal Plan'!G10</f>
        <v/>
      </c>
      <c r="E19" s="27">
        <f>'Shopping List &amp; Budget'!K9</f>
        <v/>
      </c>
      <c r="F19" s="25">
        <f>'Shopping List &amp; Budget'!M9</f>
        <v/>
      </c>
    </row>
  </sheetData>
  <mergeCells count="4">
    <mergeCell ref="A1:F1"/>
    <mergeCell ref="A3:B3"/>
    <mergeCell ref="A11:C11"/>
    <mergeCell ref="E11:F1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4" customWidth="1" min="1" max="1"/>
    <col width="100" customWidth="1" min="2" max="2"/>
  </cols>
  <sheetData>
    <row r="1">
      <c r="A1" s="1" t="inlineStr">
        <is>
          <t>How To Use This Meal Planner Workbook</t>
        </is>
      </c>
    </row>
    <row r="2"/>
    <row r="3">
      <c r="A3" s="4" t="inlineStr">
        <is>
          <t>Sheet</t>
        </is>
      </c>
      <c r="B3" s="4" t="inlineStr">
        <is>
          <t>Guidance</t>
        </is>
      </c>
    </row>
    <row r="4" ht="70" customHeight="1">
      <c r="A4" s="28" t="inlineStr">
        <is>
          <t>Weekly Meal Plan</t>
        </is>
      </c>
      <c r="B4" s="29" t="inlineStr">
        <is>
          <t>Enter your breakfast, lunch, dinner and snack plans for each day. Update the Daily Budget Target in cell B2 (pale yellow) to suit your household. The 'Within Budget?' column automatically flags any day where your estimated cost exceeds the target. Totals and averages update automatically.</t>
        </is>
      </c>
    </row>
    <row r="5" ht="70" customHeight="1">
      <c r="A5" s="30" t="inlineStr">
        <is>
          <t>Shopping List &amp; Budget</t>
        </is>
      </c>
      <c r="B5" s="31" t="inlineStr">
        <is>
          <t>List each item you need to buy along with its category, quantity, unit and unit price. Total Cost, Category Budget (via VLOOKUP) and Action Needed columns calculate automatically. Mark 'In Stock' as Yes or No using the dropdown - items marked 'No' will show 'Buy more' automatically. The Category Budget table on the right (columns K-N) tracks actual spend against your weekly budget per category.</t>
        </is>
      </c>
    </row>
    <row r="6" ht="70" customHeight="1">
      <c r="A6" s="28" t="inlineStr">
        <is>
          <t>Dashboard</t>
        </is>
      </c>
      <c r="B6" s="29" t="inlineStr">
        <is>
          <t>A live summary of key figures pulled from the other two sheets: total and average weekly cost and calories, total shopping cost, and the number of items still needed. Charts visualise daily cost, daily calorie intake and spend by category so you can spot trends at a glance.</t>
        </is>
      </c>
    </row>
    <row r="7" ht="70" customHeight="1">
      <c r="A7" s="30" t="inlineStr">
        <is>
          <t>General Tips</t>
        </is>
      </c>
      <c r="B7" s="31" t="inlineStr">
        <is>
          <t>Cells shaded pale yellow (e.g. B2 on the Weekly Meal Plan sheet) are designed for you to edit. All other cells contain formulas and will update automatically - avoid overtyping them. Use the dropdown lists provided for In Stock status to keep data consistent.</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2026-07-14T15:09:39Z</dcterms:created>
  <dcterms:modified xmlns:dcterms="http://purl.org/dc/terms/" xmlns:xsi="http://www.w3.org/2001/XMLSchema-instance" xsi:type="dcterms:W3CDTF">2026-07-14T15:09:39Z</dcterms:modified>
</cp:coreProperties>
</file>