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&amp;L_Data" sheetId="1" state="visible" r:id="rId1"/>
    <sheet xmlns:r="http://schemas.openxmlformats.org/officeDocument/2006/relationships" name="P&amp;L_Summary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0.0%"/>
    <numFmt numFmtId="166" formatCode="£#,##0.00"/>
  </numFmts>
  <fonts count="17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4"/>
    </font>
    <font>
      <name val="Calibri"/>
      <b val="1"/>
      <color rgb="00FFFFFF"/>
      <sz val="10"/>
    </font>
    <font>
      <name val="Calibri"/>
      <b val="1"/>
      <color rgb="001E293B"/>
      <sz val="10"/>
    </font>
    <font>
      <name val="Calibri"/>
      <b val="1"/>
      <color rgb="00FFFFFF"/>
      <sz val="16"/>
    </font>
    <font>
      <name val="Calibri"/>
      <i val="1"/>
      <color rgb="0064748B"/>
      <sz val="9"/>
    </font>
    <font>
      <name val="Calibri"/>
      <b val="1"/>
      <color rgb="00475569"/>
      <sz val="9"/>
    </font>
    <font>
      <name val="Calibri"/>
      <b val="1"/>
      <color rgb="0016A34A"/>
      <sz val="14"/>
    </font>
    <font>
      <name val="Calibri"/>
      <b val="1"/>
      <color rgb="00DC2626"/>
      <sz val="14"/>
    </font>
    <font>
      <name val="Calibri"/>
      <b val="1"/>
      <color rgb="001D4ED8"/>
      <sz val="14"/>
    </font>
    <font>
      <name val="Calibri"/>
      <b val="1"/>
      <color rgb="00854D0E"/>
      <sz val="14"/>
    </font>
    <font>
      <name val="Calibri"/>
      <b val="1"/>
      <color rgb="009D174D"/>
      <sz val="14"/>
    </font>
    <font>
      <name val="Calibri"/>
      <b val="1"/>
      <color rgb="001E293B"/>
      <sz val="11"/>
    </font>
    <font>
      <name val="Calibri"/>
      <color rgb="001E293B"/>
      <sz val="9"/>
    </font>
  </fonts>
  <fills count="15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E2E8F0"/>
      </patternFill>
    </fill>
    <fill>
      <patternFill patternType="solid">
        <fgColor rgb="00C8102E"/>
      </patternFill>
    </fill>
    <fill>
      <patternFill patternType="solid">
        <fgColor rgb="00DCFCE7"/>
      </patternFill>
    </fill>
    <fill>
      <patternFill patternType="solid">
        <fgColor rgb="00FEE2E2"/>
      </patternFill>
    </fill>
    <fill>
      <patternFill patternType="solid">
        <fgColor rgb="00DBEAFE"/>
      </patternFill>
    </fill>
    <fill>
      <patternFill patternType="solid">
        <fgColor rgb="00FEF9C3"/>
      </patternFill>
    </fill>
    <fill>
      <patternFill patternType="solid">
        <fgColor rgb="00FCE7F3"/>
      </patternFill>
    </fill>
    <fill>
      <patternFill patternType="solid">
        <fgColor rgb="00F1F5F9"/>
      </patternFill>
    </fill>
    <fill>
      <patternFill patternType="solid">
        <fgColor rgb="00FFF7ED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  <border>
      <left/>
      <right/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7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164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165" fontId="2" fillId="3" borderId="1" applyAlignment="1" pivotButton="0" quotePrefix="0" xfId="0">
      <alignment horizontal="center" vertical="center"/>
    </xf>
    <xf numFmtId="166" fontId="2" fillId="3" borderId="1" applyAlignment="1" pivotButton="0" quotePrefix="0" xfId="0">
      <alignment horizontal="right" vertical="center"/>
    </xf>
    <xf numFmtId="166" fontId="2" fillId="4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left" vertical="center"/>
    </xf>
    <xf numFmtId="166" fontId="2" fillId="5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right" vertical="center"/>
    </xf>
    <xf numFmtId="166" fontId="3" fillId="6" borderId="1" applyAlignment="1" pivotButton="0" quotePrefix="0" xfId="0">
      <alignment horizontal="right" vertical="center"/>
    </xf>
    <xf numFmtId="0" fontId="4" fillId="2" borderId="1" applyAlignment="1" pivotButton="0" quotePrefix="0" xfId="0">
      <alignment horizontal="center" vertical="center"/>
    </xf>
    <xf numFmtId="0" fontId="5" fillId="7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center" vertical="center"/>
    </xf>
    <xf numFmtId="165" fontId="2" fillId="5" borderId="1" applyAlignment="1" pivotButton="0" quotePrefix="0" xfId="0">
      <alignment horizontal="center" vertical="center"/>
    </xf>
    <xf numFmtId="3" fontId="2" fillId="5" borderId="1" applyAlignment="1" pivotButton="0" quotePrefix="0" xfId="0">
      <alignment horizontal="center" vertical="center"/>
    </xf>
    <xf numFmtId="165" fontId="2" fillId="4" borderId="1" applyAlignment="1" pivotButton="0" quotePrefix="0" xfId="0">
      <alignment horizontal="center" vertical="center"/>
    </xf>
    <xf numFmtId="3" fontId="2" fillId="4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166" fontId="5" fillId="2" borderId="1" applyAlignment="1" pivotButton="0" quotePrefix="0" xfId="0">
      <alignment horizontal="right" vertical="center"/>
    </xf>
    <xf numFmtId="0" fontId="0" fillId="2" borderId="1" pivotButton="0" quotePrefix="0" xfId="0"/>
    <xf numFmtId="3" fontId="5" fillId="2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0" fontId="0" fillId="0" borderId="4" pivotButton="0" quotePrefix="0" xfId="0"/>
    <xf numFmtId="166" fontId="6" fillId="3" borderId="1" applyAlignment="1" pivotButton="0" quotePrefix="0" xfId="0">
      <alignment horizontal="right" vertical="center"/>
    </xf>
    <xf numFmtId="165" fontId="6" fillId="3" borderId="1" applyAlignment="1" pivotButton="0" quotePrefix="0" xfId="0">
      <alignment horizontal="right" vertical="center"/>
    </xf>
    <xf numFmtId="0" fontId="7" fillId="2" borderId="1" applyAlignment="1" pivotButton="0" quotePrefix="0" xfId="0">
      <alignment horizontal="center" vertical="center"/>
    </xf>
    <xf numFmtId="0" fontId="8" fillId="0" borderId="0" applyAlignment="1" pivotButton="0" quotePrefix="0" xfId="0">
      <alignment horizontal="center" vertical="center"/>
    </xf>
    <xf numFmtId="0" fontId="9" fillId="8" borderId="1" applyAlignment="1" pivotButton="0" quotePrefix="0" xfId="0">
      <alignment horizontal="center" vertical="center"/>
    </xf>
    <xf numFmtId="0" fontId="9" fillId="9" borderId="1" applyAlignment="1" pivotButton="0" quotePrefix="0" xfId="0">
      <alignment horizontal="center" vertical="center"/>
    </xf>
    <xf numFmtId="0" fontId="9" fillId="10" borderId="1" applyAlignment="1" pivotButton="0" quotePrefix="0" xfId="0">
      <alignment horizontal="center" vertical="center"/>
    </xf>
    <xf numFmtId="0" fontId="9" fillId="11" borderId="1" applyAlignment="1" pivotButton="0" quotePrefix="0" xfId="0">
      <alignment horizontal="center" vertical="center"/>
    </xf>
    <xf numFmtId="0" fontId="9" fillId="12" borderId="1" applyAlignment="1" pivotButton="0" quotePrefix="0" xfId="0">
      <alignment horizontal="center" vertical="center"/>
    </xf>
    <xf numFmtId="166" fontId="10" fillId="8" borderId="1" applyAlignment="1" pivotButton="0" quotePrefix="0" xfId="0">
      <alignment horizontal="center" vertical="center"/>
    </xf>
    <xf numFmtId="166" fontId="11" fillId="9" borderId="1" applyAlignment="1" pivotButton="0" quotePrefix="0" xfId="0">
      <alignment horizontal="center" vertical="center"/>
    </xf>
    <xf numFmtId="166" fontId="12" fillId="10" borderId="1" applyAlignment="1" pivotButton="0" quotePrefix="0" xfId="0">
      <alignment horizontal="center" vertical="center"/>
    </xf>
    <xf numFmtId="165" fontId="13" fillId="11" borderId="1" applyAlignment="1" pivotButton="0" quotePrefix="0" xfId="0">
      <alignment horizontal="center" vertical="center"/>
    </xf>
    <xf numFmtId="3" fontId="14" fillId="12" borderId="1" applyAlignment="1" pivotButton="0" quotePrefix="0" xfId="0">
      <alignment horizontal="center" vertical="center"/>
    </xf>
    <xf numFmtId="0" fontId="0" fillId="8" borderId="1" pivotButton="0" quotePrefix="0" xfId="0"/>
    <xf numFmtId="0" fontId="0" fillId="9" borderId="1" pivotButton="0" quotePrefix="0" xfId="0"/>
    <xf numFmtId="0" fontId="0" fillId="10" borderId="1" pivotButton="0" quotePrefix="0" xfId="0"/>
    <xf numFmtId="0" fontId="0" fillId="11" borderId="1" pivotButton="0" quotePrefix="0" xfId="0"/>
    <xf numFmtId="0" fontId="0" fillId="12" borderId="1" pivotButton="0" quotePrefix="0" xfId="0"/>
    <xf numFmtId="0" fontId="15" fillId="13" borderId="0" applyAlignment="1" pivotButton="0" quotePrefix="0" xfId="0">
      <alignment horizontal="left" vertical="center"/>
    </xf>
    <xf numFmtId="0" fontId="16" fillId="14" borderId="1" applyAlignment="1" pivotButton="0" quotePrefix="0" xfId="0">
      <alignment horizontal="left" vertical="center" wrapText="1"/>
    </xf>
    <xf numFmtId="0" fontId="3" fillId="0" borderId="0" pivotButton="0" quotePrefix="0" xfId="0"/>
    <xf numFmtId="0" fontId="2" fillId="0" borderId="0" pivotButton="0" quotePrefix="0" xfId="0"/>
    <xf numFmtId="166" fontId="2" fillId="0" borderId="0" pivotButton="0" quotePrefix="0" xfId="0"/>
    <xf numFmtId="0" fontId="1" fillId="7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left" vertical="center" wrapText="1"/>
    </xf>
    <xf numFmtId="0" fontId="2" fillId="5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4" borderId="1" applyAlignment="1" pivotButton="0" quotePrefix="0" xfId="0">
      <alignment horizontal="left" vertical="center" wrapText="1"/>
    </xf>
    <xf numFmtId="164" fontId="2" fillId="3" borderId="1" applyAlignment="1" pivotButton="0" quotePrefix="0" xfId="0">
      <alignment horizontal="center" vertical="center"/>
    </xf>
    <xf numFmtId="165" fontId="2" fillId="3" borderId="1" applyAlignment="1" pivotButton="0" quotePrefix="0" xfId="0">
      <alignment horizontal="center" vertical="center"/>
    </xf>
    <xf numFmtId="166" fontId="2" fillId="3" borderId="1" applyAlignment="1" pivotButton="0" quotePrefix="0" xfId="0">
      <alignment horizontal="right" vertical="center"/>
    </xf>
    <xf numFmtId="166" fontId="2" fillId="4" borderId="1" applyAlignment="1" pivotButton="0" quotePrefix="0" xfId="0">
      <alignment horizontal="right" vertical="center"/>
    </xf>
    <xf numFmtId="166" fontId="2" fillId="5" borderId="1" applyAlignment="1" pivotButton="0" quotePrefix="0" xfId="0">
      <alignment horizontal="right" vertical="center"/>
    </xf>
    <xf numFmtId="166" fontId="3" fillId="6" borderId="1" applyAlignment="1" pivotButton="0" quotePrefix="0" xfId="0">
      <alignment horizontal="right" vertical="center"/>
    </xf>
    <xf numFmtId="0" fontId="0" fillId="0" borderId="5" pivotButton="0" quotePrefix="0" xfId="0"/>
    <xf numFmtId="165" fontId="2" fillId="5" borderId="1" applyAlignment="1" pivotButton="0" quotePrefix="0" xfId="0">
      <alignment horizontal="center" vertical="center"/>
    </xf>
    <xf numFmtId="165" fontId="2" fillId="4" borderId="1" applyAlignment="1" pivotButton="0" quotePrefix="0" xfId="0">
      <alignment horizontal="center" vertical="center"/>
    </xf>
    <xf numFmtId="166" fontId="5" fillId="2" borderId="1" applyAlignment="1" pivotButton="0" quotePrefix="0" xfId="0">
      <alignment horizontal="right" vertical="center"/>
    </xf>
    <xf numFmtId="166" fontId="6" fillId="3" borderId="1" applyAlignment="1" pivotButton="0" quotePrefix="0" xfId="0">
      <alignment horizontal="right" vertical="center"/>
    </xf>
    <xf numFmtId="165" fontId="6" fillId="3" borderId="1" applyAlignment="1" pivotButton="0" quotePrefix="0" xfId="0">
      <alignment horizontal="right" vertical="center"/>
    </xf>
    <xf numFmtId="166" fontId="10" fillId="8" borderId="1" applyAlignment="1" pivotButton="0" quotePrefix="0" xfId="0">
      <alignment horizontal="center" vertical="center"/>
    </xf>
    <xf numFmtId="166" fontId="11" fillId="9" borderId="1" applyAlignment="1" pivotButton="0" quotePrefix="0" xfId="0">
      <alignment horizontal="center" vertical="center"/>
    </xf>
    <xf numFmtId="166" fontId="12" fillId="10" borderId="1" applyAlignment="1" pivotButton="0" quotePrefix="0" xfId="0">
      <alignment horizontal="center" vertical="center"/>
    </xf>
    <xf numFmtId="165" fontId="13" fillId="11" borderId="1" applyAlignment="1" pivotButton="0" quotePrefix="0" xfId="0">
      <alignment horizontal="center" vertical="center"/>
    </xf>
    <xf numFmtId="166" fontId="2" fillId="0" borderId="0" pivotButton="0" quotePrefix="0" xfId="0"/>
  </cellXfs>
  <cellStyles count="1">
    <cellStyle name="Normal" xfId="0" builtinId="0" hidden="0"/>
  </cellStyles>
  <dxfs count="3">
    <dxf>
      <font>
        <b val="1"/>
        <color rgb="0016A34A"/>
      </font>
      <fill>
        <patternFill patternType="solid">
          <fgColor rgb="00DCFCE7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B45309"/>
      </font>
      <fill>
        <patternFill patternType="solid">
          <fgColor rgb="00FEF3C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plotArea>
      <barChart>
        <barDir val="col"/>
        <grouping val="clustered"/>
        <ser>
          <idx val="0"/>
          <order val="0"/>
          <tx>
            <strRef>
              <f>'P&amp;L_Summary'!B2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'P&amp;L_Summary'!$A$3:$A$14</f>
            </numRef>
          </cat>
          <val>
            <numRef>
              <f>'P&amp;L_Summary'!$B$3:$B$14</f>
            </numRef>
          </val>
        </ser>
        <ser>
          <idx val="1"/>
          <order val="1"/>
          <tx>
            <strRef>
              <f>'P&amp;L_Summary'!C2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'P&amp;L_Summary'!$A$3:$A$14</f>
            </numRef>
          </cat>
          <val>
            <numRef>
              <f>'P&amp;L_Summary'!$C$3:$C$14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(£)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plotArea>
      <lineChart>
        <grouping val="standard"/>
        <ser>
          <idx val="0"/>
          <order val="0"/>
          <tx>
            <strRef>
              <f>'P&amp;L_Summary'!E2</f>
            </strRef>
          </tx>
          <spPr>
            <a:ln xmlns:a="http://schemas.openxmlformats.org/drawingml/2006/main" w="25000">
              <a:solidFill>
                <a:srgbClr val="1D4ED8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'P&amp;L_Summary'!$A$3:$A$14</f>
            </numRef>
          </cat>
          <val>
            <numRef>
              <f>'P&amp;L_Summary'!$E$3:$E$14</f>
            </numRef>
          </val>
          <smooth val="1"/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Net Profit (£)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plotArea>
      <pieChart>
        <varyColors val="1"/>
        <ser>
          <idx val="0"/>
          <order val="0"/>
          <tx>
            <strRef>
              <f>'Dashboard'!B42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F59E0B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3B82F6"/>
              </a:solidFill>
              <a:ln xmlns:a="http://schemas.openxmlformats.org/drawingml/2006/main"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8B5CF6"/>
              </a:solidFill>
              <a:ln xmlns:a="http://schemas.openxmlformats.org/drawingml/2006/main">
                <a:prstDash val="solid"/>
              </a:ln>
            </spPr>
          </dPt>
          <dPt>
            <idx val="5"/>
            <spPr>
              <a:solidFill xmlns:a="http://schemas.openxmlformats.org/drawingml/2006/main">
                <a:srgbClr val="EC4899"/>
              </a:solidFill>
              <a:ln xmlns:a="http://schemas.openxmlformats.org/drawingml/2006/main">
                <a:prstDash val="solid"/>
              </a:ln>
            </spPr>
          </dPt>
          <dPt>
            <idx val="6"/>
            <spPr>
              <a:solidFill xmlns:a="http://schemas.openxmlformats.org/drawingml/2006/main">
                <a:srgbClr val="14B8A6"/>
              </a:solidFill>
              <a:ln xmlns:a="http://schemas.openxmlformats.org/drawingml/2006/main">
                <a:prstDash val="solid"/>
              </a:ln>
            </spPr>
          </dPt>
          <cat>
            <numRef>
              <f>'Dashboard'!$A$43:$A$49</f>
            </numRef>
          </cat>
          <val>
            <numRef>
              <f>'Dashboard'!$B$43:$B$49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7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29</row>
      <rowOff>0</rowOff>
    </from>
    <ext cx="648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7</col>
      <colOff>0</colOff>
      <row>7</row>
      <rowOff>0</rowOff>
    </from>
    <ext cx="5040000" cy="50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0" customWidth="1" min="2" max="2"/>
    <col width="12" customWidth="1" min="3" max="3"/>
    <col width="24" customWidth="1" min="4" max="4"/>
    <col width="20" customWidth="1" min="5" max="5"/>
    <col width="10" customWidth="1" min="6" max="6"/>
    <col width="28" customWidth="1" min="7" max="7"/>
    <col width="10" customWidth="1" min="8" max="8"/>
    <col width="16" customWidth="1" min="9" max="9"/>
    <col width="12" customWidth="1" min="10" max="10"/>
    <col width="16" customWidth="1" min="11" max="11"/>
    <col width="8" customWidth="1" min="12" max="12"/>
    <col width="18" customWidth="1" min="13" max="13"/>
    <col width="16" customWidth="1" min="14" max="14"/>
  </cols>
  <sheetData>
    <row r="1" ht="30" customHeight="1">
      <c r="A1" s="1" t="inlineStr">
        <is>
          <t>Date</t>
        </is>
      </c>
      <c r="B1" s="1" t="inlineStr">
        <is>
          <t>Month</t>
        </is>
      </c>
      <c r="C1" s="1" t="inlineStr">
        <is>
          <t>Reference</t>
        </is>
      </c>
      <c r="D1" s="1" t="inlineStr">
        <is>
          <t>Customer / Supplier</t>
        </is>
      </c>
      <c r="E1" s="1" t="inlineStr">
        <is>
          <t>Category</t>
        </is>
      </c>
      <c r="F1" s="1" t="inlineStr">
        <is>
          <t>Type</t>
        </is>
      </c>
      <c r="G1" s="1" t="inlineStr">
        <is>
          <t>Description</t>
        </is>
      </c>
      <c r="H1" s="1" t="inlineStr">
        <is>
          <t>VAT Rate</t>
        </is>
      </c>
      <c r="I1" s="1" t="inlineStr">
        <is>
          <t>Net Amount (£)</t>
        </is>
      </c>
      <c r="J1" s="1" t="inlineStr">
        <is>
          <t>VAT (£)</t>
        </is>
      </c>
      <c r="K1" s="1" t="inlineStr">
        <is>
          <t>Gross Amount (£)</t>
        </is>
      </c>
      <c r="L1" s="1" t="inlineStr">
        <is>
          <t>Paid?</t>
        </is>
      </c>
      <c r="M1" s="1" t="inlineStr">
        <is>
          <t>Payment Method</t>
        </is>
      </c>
      <c r="N1" s="1" t="inlineStr">
        <is>
          <t>Region / Office</t>
        </is>
      </c>
    </row>
    <row r="2">
      <c r="A2" s="58" t="n">
        <v>46037</v>
      </c>
      <c r="B2" s="3">
        <f>TEXT(A2,"mmm-yy")</f>
        <v/>
      </c>
      <c r="C2" s="4" t="inlineStr">
        <is>
          <t>INV-001</t>
        </is>
      </c>
      <c r="D2" s="4" t="inlineStr">
        <is>
          <t>Oliver Consulting Ltd</t>
        </is>
      </c>
      <c r="E2" s="4" t="inlineStr">
        <is>
          <t>Consultancy Fees</t>
        </is>
      </c>
      <c r="F2" s="5" t="inlineStr">
        <is>
          <t>Income</t>
        </is>
      </c>
      <c r="G2" s="4" t="inlineStr">
        <is>
          <t>Monthly retainer consultancy</t>
        </is>
      </c>
      <c r="H2" s="59" t="n">
        <v>0.2</v>
      </c>
      <c r="I2" s="60" t="n">
        <v>3500</v>
      </c>
      <c r="J2" s="61">
        <f>IF(H2=0.2,I2*0.2,IF(H2=0.05,I2*0.05,0))</f>
        <v/>
      </c>
      <c r="K2" s="61">
        <f>I2+J2</f>
        <v/>
      </c>
      <c r="L2" s="9" t="inlineStr">
        <is>
          <t>Yes</t>
        </is>
      </c>
      <c r="M2" s="4" t="inlineStr">
        <is>
          <t>BACS</t>
        </is>
      </c>
      <c r="N2" s="4" t="inlineStr">
        <is>
          <t>London</t>
        </is>
      </c>
    </row>
    <row r="3">
      <c r="A3" s="58" t="n">
        <v>46044</v>
      </c>
      <c r="B3" s="10">
        <f>TEXT(A3,"mmm-yy")</f>
        <v/>
      </c>
      <c r="C3" s="4" t="inlineStr">
        <is>
          <t>INV-002</t>
        </is>
      </c>
      <c r="D3" s="4" t="inlineStr">
        <is>
          <t>Amelia Retail Ltd</t>
        </is>
      </c>
      <c r="E3" s="4" t="inlineStr">
        <is>
          <t>Product Sales</t>
        </is>
      </c>
      <c r="F3" s="11" t="inlineStr">
        <is>
          <t>Income</t>
        </is>
      </c>
      <c r="G3" s="4" t="inlineStr">
        <is>
          <t>Supply of branded merchandise</t>
        </is>
      </c>
      <c r="H3" s="59" t="n">
        <v>0.2</v>
      </c>
      <c r="I3" s="60" t="n">
        <v>1250</v>
      </c>
      <c r="J3" s="62">
        <f>IF(H3=0.2,I3*0.2,IF(H3=0.05,I3*0.05,0))</f>
        <v/>
      </c>
      <c r="K3" s="62">
        <f>I3+J3</f>
        <v/>
      </c>
      <c r="L3" s="9" t="inlineStr">
        <is>
          <t>Yes</t>
        </is>
      </c>
      <c r="M3" s="4" t="inlineStr">
        <is>
          <t>Card</t>
        </is>
      </c>
      <c r="N3" s="4" t="inlineStr">
        <is>
          <t>Manchester</t>
        </is>
      </c>
    </row>
    <row r="4">
      <c r="A4" s="58" t="n">
        <v>46058</v>
      </c>
      <c r="B4" s="3">
        <f>TEXT(A4,"mmm-yy")</f>
        <v/>
      </c>
      <c r="C4" s="4" t="inlineStr">
        <is>
          <t>EXP-001</t>
        </is>
      </c>
      <c r="D4" s="4" t="inlineStr">
        <is>
          <t>Isla Office Supplies</t>
        </is>
      </c>
      <c r="E4" s="4" t="inlineStr">
        <is>
          <t>Stationery</t>
        </is>
      </c>
      <c r="F4" s="5" t="inlineStr">
        <is>
          <t>Expense</t>
        </is>
      </c>
      <c r="G4" s="4" t="inlineStr">
        <is>
          <t>Office stationery and paper</t>
        </is>
      </c>
      <c r="H4" s="59" t="n">
        <v>0.2</v>
      </c>
      <c r="I4" s="60" t="n">
        <v>145</v>
      </c>
      <c r="J4" s="61">
        <f>IF(H4=0.2,I4*0.2,IF(H4=0.05,I4*0.05,0))</f>
        <v/>
      </c>
      <c r="K4" s="61">
        <f>I4+J4</f>
        <v/>
      </c>
      <c r="L4" s="9" t="inlineStr">
        <is>
          <t>Yes</t>
        </is>
      </c>
      <c r="M4" s="4" t="inlineStr">
        <is>
          <t>Cheque</t>
        </is>
      </c>
      <c r="N4" s="4" t="inlineStr">
        <is>
          <t>Leeds</t>
        </is>
      </c>
    </row>
    <row r="5">
      <c r="A5" s="58" t="n">
        <v>46063</v>
      </c>
      <c r="B5" s="10">
        <f>TEXT(A5,"mmm-yy")</f>
        <v/>
      </c>
      <c r="C5" s="4" t="inlineStr">
        <is>
          <t>EXP-002</t>
        </is>
      </c>
      <c r="D5" s="4" t="inlineStr">
        <is>
          <t>BT Business</t>
        </is>
      </c>
      <c r="E5" s="4" t="inlineStr">
        <is>
          <t>Telephone &amp; Internet</t>
        </is>
      </c>
      <c r="F5" s="11" t="inlineStr">
        <is>
          <t>Expense</t>
        </is>
      </c>
      <c r="G5" s="4" t="inlineStr">
        <is>
          <t>Monthly broadband and phone plan</t>
        </is>
      </c>
      <c r="H5" s="59" t="n">
        <v>0.2</v>
      </c>
      <c r="I5" s="60" t="n">
        <v>89</v>
      </c>
      <c r="J5" s="62">
        <f>IF(H5=0.2,I5*0.2,IF(H5=0.05,I5*0.05,0))</f>
        <v/>
      </c>
      <c r="K5" s="62">
        <f>I5+J5</f>
        <v/>
      </c>
      <c r="L5" s="9" t="inlineStr">
        <is>
          <t>Yes</t>
        </is>
      </c>
      <c r="M5" s="4" t="inlineStr">
        <is>
          <t>BACS</t>
        </is>
      </c>
      <c r="N5" s="4" t="inlineStr">
        <is>
          <t>Bristol</t>
        </is>
      </c>
    </row>
    <row r="6">
      <c r="A6" s="58" t="n">
        <v>46067</v>
      </c>
      <c r="B6" s="3">
        <f>TEXT(A6,"mmm-yy")</f>
        <v/>
      </c>
      <c r="C6" s="4" t="inlineStr">
        <is>
          <t>INV-003</t>
        </is>
      </c>
      <c r="D6" s="4" t="inlineStr">
        <is>
          <t>Harry Design Studio</t>
        </is>
      </c>
      <c r="E6" s="4" t="inlineStr">
        <is>
          <t>Design Services</t>
        </is>
      </c>
      <c r="F6" s="5" t="inlineStr">
        <is>
          <t>Income</t>
        </is>
      </c>
      <c r="G6" s="4" t="inlineStr">
        <is>
          <t>Brand identity project</t>
        </is>
      </c>
      <c r="H6" s="59" t="n">
        <v>0.2</v>
      </c>
      <c r="I6" s="60" t="n">
        <v>2200</v>
      </c>
      <c r="J6" s="61">
        <f>IF(H6=0.2,I6*0.2,IF(H6=0.05,I6*0.05,0))</f>
        <v/>
      </c>
      <c r="K6" s="61">
        <f>I6+J6</f>
        <v/>
      </c>
      <c r="L6" s="9" t="inlineStr">
        <is>
          <t>Yes</t>
        </is>
      </c>
      <c r="M6" s="4" t="inlineStr">
        <is>
          <t>BACS</t>
        </is>
      </c>
      <c r="N6" s="4" t="inlineStr">
        <is>
          <t>London</t>
        </is>
      </c>
    </row>
    <row r="7">
      <c r="A7" s="58" t="n">
        <v>46073</v>
      </c>
      <c r="B7" s="10">
        <f>TEXT(A7,"mmm-yy")</f>
        <v/>
      </c>
      <c r="C7" s="4" t="inlineStr">
        <is>
          <t>EXP-003</t>
        </is>
      </c>
      <c r="D7" s="4" t="inlineStr">
        <is>
          <t>George Logistics</t>
        </is>
      </c>
      <c r="E7" s="4" t="inlineStr">
        <is>
          <t>Office Rent</t>
        </is>
      </c>
      <c r="F7" s="11" t="inlineStr">
        <is>
          <t>Expense</t>
        </is>
      </c>
      <c r="G7" s="4" t="inlineStr">
        <is>
          <t>February office rent</t>
        </is>
      </c>
      <c r="H7" s="59" t="n">
        <v>0.2</v>
      </c>
      <c r="I7" s="60" t="n">
        <v>1100</v>
      </c>
      <c r="J7" s="62">
        <f>IF(H7=0.2,I7*0.2,IF(H7=0.05,I7*0.05,0))</f>
        <v/>
      </c>
      <c r="K7" s="62">
        <f>I7+J7</f>
        <v/>
      </c>
      <c r="L7" s="9" t="inlineStr">
        <is>
          <t>Yes</t>
        </is>
      </c>
      <c r="M7" s="4" t="inlineStr">
        <is>
          <t>Standing Order</t>
        </is>
      </c>
      <c r="N7" s="4" t="inlineStr">
        <is>
          <t>Manchester</t>
        </is>
      </c>
    </row>
    <row r="8">
      <c r="A8" s="58" t="n">
        <v>46081</v>
      </c>
      <c r="B8" s="3">
        <f>TEXT(A8,"mmm-yy")</f>
        <v/>
      </c>
      <c r="C8" s="4" t="inlineStr">
        <is>
          <t>EXP-004</t>
        </is>
      </c>
      <c r="D8" s="4" t="inlineStr">
        <is>
          <t>Adobe Systems</t>
        </is>
      </c>
      <c r="E8" s="4" t="inlineStr">
        <is>
          <t>Software Subscription</t>
        </is>
      </c>
      <c r="F8" s="5" t="inlineStr">
        <is>
          <t>Expense</t>
        </is>
      </c>
      <c r="G8" s="4" t="inlineStr">
        <is>
          <t>Creative Cloud annual licence</t>
        </is>
      </c>
      <c r="H8" s="59" t="n">
        <v>0.2</v>
      </c>
      <c r="I8" s="60" t="n">
        <v>420</v>
      </c>
      <c r="J8" s="61">
        <f>IF(H8=0.2,I8*0.2,IF(H8=0.05,I8*0.05,0))</f>
        <v/>
      </c>
      <c r="K8" s="61">
        <f>I8+J8</f>
        <v/>
      </c>
      <c r="L8" s="9" t="inlineStr">
        <is>
          <t>No</t>
        </is>
      </c>
      <c r="M8" s="4" t="inlineStr">
        <is>
          <t>Direct Debit</t>
        </is>
      </c>
      <c r="N8" s="4" t="inlineStr">
        <is>
          <t>Leeds</t>
        </is>
      </c>
    </row>
    <row r="9">
      <c r="A9" s="58" t="n">
        <v>46086</v>
      </c>
      <c r="B9" s="10">
        <f>TEXT(A9,"mmm-yy")</f>
        <v/>
      </c>
      <c r="C9" s="4" t="inlineStr">
        <is>
          <t>INV-004</t>
        </is>
      </c>
      <c r="D9" s="4" t="inlineStr">
        <is>
          <t>Sophie Marketing</t>
        </is>
      </c>
      <c r="E9" s="4" t="inlineStr">
        <is>
          <t>Marketing Services</t>
        </is>
      </c>
      <c r="F9" s="11" t="inlineStr">
        <is>
          <t>Income</t>
        </is>
      </c>
      <c r="G9" s="4" t="inlineStr">
        <is>
          <t>Social media campaign management</t>
        </is>
      </c>
      <c r="H9" s="59" t="n">
        <v>0.2</v>
      </c>
      <c r="I9" s="60" t="n">
        <v>1800</v>
      </c>
      <c r="J9" s="62">
        <f>IF(H9=0.2,I9*0.2,IF(H9=0.05,I9*0.05,0))</f>
        <v/>
      </c>
      <c r="K9" s="62">
        <f>I9+J9</f>
        <v/>
      </c>
      <c r="L9" s="9" t="inlineStr">
        <is>
          <t>Yes</t>
        </is>
      </c>
      <c r="M9" s="4" t="inlineStr">
        <is>
          <t>BACS</t>
        </is>
      </c>
      <c r="N9" s="4" t="inlineStr">
        <is>
          <t>Bristol</t>
        </is>
      </c>
    </row>
    <row r="10">
      <c r="A10" s="58" t="n">
        <v>46093</v>
      </c>
      <c r="B10" s="3">
        <f>TEXT(A10,"mmm-yy")</f>
        <v/>
      </c>
      <c r="C10" s="4" t="inlineStr">
        <is>
          <t>EXP-005</t>
        </is>
      </c>
      <c r="D10" s="4" t="inlineStr">
        <is>
          <t>Emily Bookkeeping</t>
        </is>
      </c>
      <c r="E10" s="4" t="inlineStr">
        <is>
          <t>Accountancy Fees</t>
        </is>
      </c>
      <c r="F10" s="5" t="inlineStr">
        <is>
          <t>Expense</t>
        </is>
      </c>
      <c r="G10" s="4" t="inlineStr">
        <is>
          <t>Quarterly bookkeeping service</t>
        </is>
      </c>
      <c r="H10" s="59" t="n">
        <v>0.2</v>
      </c>
      <c r="I10" s="60" t="n">
        <v>350</v>
      </c>
      <c r="J10" s="61">
        <f>IF(H10=0.2,I10*0.2,IF(H10=0.05,I10*0.05,0))</f>
        <v/>
      </c>
      <c r="K10" s="61">
        <f>I10+J10</f>
        <v/>
      </c>
      <c r="L10" s="9" t="inlineStr">
        <is>
          <t>Yes</t>
        </is>
      </c>
      <c r="M10" s="4" t="inlineStr">
        <is>
          <t>BACS</t>
        </is>
      </c>
      <c r="N10" s="4" t="inlineStr">
        <is>
          <t>London</t>
        </is>
      </c>
    </row>
    <row r="11">
      <c r="A11" s="58" t="n">
        <v>46099</v>
      </c>
      <c r="B11" s="10">
        <f>TEXT(A11,"mmm-yy")</f>
        <v/>
      </c>
      <c r="C11" s="4" t="inlineStr">
        <is>
          <t>EXP-006</t>
        </is>
      </c>
      <c r="D11" s="4" t="inlineStr">
        <is>
          <t>National Rail</t>
        </is>
      </c>
      <c r="E11" s="4" t="inlineStr">
        <is>
          <t>Travel</t>
        </is>
      </c>
      <c r="F11" s="11" t="inlineStr">
        <is>
          <t>Expense</t>
        </is>
      </c>
      <c r="G11" s="4" t="inlineStr">
        <is>
          <t>Business travel London-Manchester</t>
        </is>
      </c>
      <c r="H11" s="59" t="n">
        <v>0</v>
      </c>
      <c r="I11" s="60" t="n">
        <v>212</v>
      </c>
      <c r="J11" s="62">
        <f>IF(H11=0.2,I11*0.2,IF(H11=0.05,I11*0.05,0))</f>
        <v/>
      </c>
      <c r="K11" s="62">
        <f>I11+J11</f>
        <v/>
      </c>
      <c r="L11" s="9" t="inlineStr">
        <is>
          <t>No</t>
        </is>
      </c>
      <c r="M11" s="4" t="inlineStr">
        <is>
          <t>Card</t>
        </is>
      </c>
      <c r="N11" s="4" t="inlineStr">
        <is>
          <t>Manchester</t>
        </is>
      </c>
    </row>
    <row r="12">
      <c r="A12" s="58" t="n">
        <v>46106</v>
      </c>
      <c r="B12" s="3">
        <f>TEXT(A12,"mmm-yy")</f>
        <v/>
      </c>
      <c r="C12" s="4" t="inlineStr">
        <is>
          <t>INV-005</t>
        </is>
      </c>
      <c r="D12" s="4" t="inlineStr">
        <is>
          <t>Jack IT Services</t>
        </is>
      </c>
      <c r="E12" s="4" t="inlineStr">
        <is>
          <t>IT Support</t>
        </is>
      </c>
      <c r="F12" s="5" t="inlineStr">
        <is>
          <t>Income</t>
        </is>
      </c>
      <c r="G12" s="4" t="inlineStr">
        <is>
          <t>Server maintenance and support</t>
        </is>
      </c>
      <c r="H12" s="59" t="n">
        <v>0.2</v>
      </c>
      <c r="I12" s="60" t="n">
        <v>2750</v>
      </c>
      <c r="J12" s="61">
        <f>IF(H12=0.2,I12*0.2,IF(H12=0.05,I12*0.05,0))</f>
        <v/>
      </c>
      <c r="K12" s="61">
        <f>I12+J12</f>
        <v/>
      </c>
      <c r="L12" s="9" t="inlineStr">
        <is>
          <t>Yes</t>
        </is>
      </c>
      <c r="M12" s="4" t="inlineStr">
        <is>
          <t>BACS</t>
        </is>
      </c>
      <c r="N12" s="4" t="inlineStr">
        <is>
          <t>Leeds</t>
        </is>
      </c>
    </row>
    <row r="13">
      <c r="A13" s="58" t="n">
        <v>46112</v>
      </c>
      <c r="B13" s="10">
        <f>TEXT(A13,"mmm-yy")</f>
        <v/>
      </c>
      <c r="C13" s="4" t="inlineStr">
        <is>
          <t>EXP-007</t>
        </is>
      </c>
      <c r="D13" s="4" t="inlineStr">
        <is>
          <t>Charlie Media</t>
        </is>
      </c>
      <c r="E13" s="4" t="inlineStr">
        <is>
          <t>Advertising</t>
        </is>
      </c>
      <c r="F13" s="11" t="inlineStr">
        <is>
          <t>Expense</t>
        </is>
      </c>
      <c r="G13" s="4" t="inlineStr">
        <is>
          <t>Google Ads campaign March</t>
        </is>
      </c>
      <c r="H13" s="59" t="n">
        <v>0.2</v>
      </c>
      <c r="I13" s="60" t="n">
        <v>600</v>
      </c>
      <c r="J13" s="62">
        <f>IF(H13=0.2,I13*0.2,IF(H13=0.05,I13*0.05,0))</f>
        <v/>
      </c>
      <c r="K13" s="62">
        <f>I13+J13</f>
        <v/>
      </c>
      <c r="L13" s="9" t="inlineStr">
        <is>
          <t>No</t>
        </is>
      </c>
      <c r="M13" s="4" t="inlineStr">
        <is>
          <t>Card</t>
        </is>
      </c>
      <c r="N13" s="4" t="inlineStr">
        <is>
          <t>Bristol</t>
        </is>
      </c>
    </row>
    <row r="14">
      <c r="H14" s="13" t="inlineStr">
        <is>
          <t>TOTALS</t>
        </is>
      </c>
      <c r="I14" s="63">
        <f>SUM(I2:I13)</f>
        <v/>
      </c>
      <c r="J14" s="63">
        <f>SUM(J2:J13)</f>
        <v/>
      </c>
      <c r="K14" s="63">
        <f>SUM(K2:K13)</f>
        <v/>
      </c>
    </row>
  </sheetData>
  <dataValidations count="3">
    <dataValidation sqref="F2:F500" showErrorMessage="1" showInputMessage="1" allowBlank="0" type="list">
      <formula1>"Income,Expense"</formula1>
    </dataValidation>
    <dataValidation sqref="L2:L500" showErrorMessage="1" showInputMessage="1" allowBlank="0" type="list">
      <formula1>"Yes,No"</formula1>
    </dataValidation>
    <dataValidation sqref="H2:H500" showErrorMessage="1" showInputMessage="1" allowBlank="0" type="list">
      <formula1>"0,0.05,0.2"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xSplit="1" ySplit="2" topLeftCell="B3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2" customWidth="1" min="1" max="1"/>
    <col width="16" customWidth="1" min="2" max="2"/>
    <col width="16" customWidth="1" min="3" max="3"/>
    <col width="16" customWidth="1" min="4" max="4"/>
    <col width="16" customWidth="1" min="5" max="5"/>
    <col width="15" customWidth="1" min="6" max="6"/>
    <col width="15" customWidth="1" min="7" max="7"/>
    <col width="16" customWidth="1" min="8" max="8"/>
    <col width="20" customWidth="1" min="9" max="9"/>
    <col width="16" customWidth="1" min="10" max="10"/>
    <col width="22" customWidth="1" min="11" max="11"/>
  </cols>
  <sheetData>
    <row r="1" ht="28" customHeight="1">
      <c r="A1" s="15" t="inlineStr">
        <is>
          <t>Profit &amp; Loss Summary — 2026</t>
        </is>
      </c>
      <c r="B1" s="64" t="n"/>
      <c r="C1" s="64" t="n"/>
      <c r="D1" s="64" t="n"/>
      <c r="E1" s="64" t="n"/>
      <c r="F1" s="64" t="n"/>
      <c r="G1" s="64" t="n"/>
      <c r="H1" s="64" t="n"/>
      <c r="I1" s="64" t="n"/>
      <c r="J1" s="64" t="n"/>
      <c r="K1" s="28" t="n"/>
    </row>
    <row r="2" ht="22" customHeight="1">
      <c r="A2" s="16" t="inlineStr">
        <is>
          <t>Month</t>
        </is>
      </c>
      <c r="B2" s="16" t="inlineStr">
        <is>
          <t>Total Income</t>
        </is>
      </c>
      <c r="C2" s="16" t="inlineStr">
        <is>
          <t>Total Expenses</t>
        </is>
      </c>
      <c r="D2" s="16" t="inlineStr">
        <is>
          <t>Gross Profit</t>
        </is>
      </c>
      <c r="E2" s="16" t="inlineStr">
        <is>
          <t>Net Profit</t>
        </is>
      </c>
      <c r="F2" s="16" t="inlineStr">
        <is>
          <t>Gross Margin %</t>
        </is>
      </c>
      <c r="G2" s="16" t="inlineStr">
        <is>
          <t>Expense Ratio %</t>
        </is>
      </c>
      <c r="H2" s="16" t="inlineStr">
        <is>
          <t>Paid Income</t>
        </is>
      </c>
      <c r="I2" s="16" t="inlineStr">
        <is>
          <t>Unpaid Income Count</t>
        </is>
      </c>
      <c r="J2" s="16" t="inlineStr">
        <is>
          <t>Paid Expenses</t>
        </is>
      </c>
      <c r="K2" s="16" t="inlineStr">
        <is>
          <t>Unpaid Expenses Count</t>
        </is>
      </c>
    </row>
    <row r="3">
      <c r="A3" s="17" t="inlineStr">
        <is>
          <t>Jan-26</t>
        </is>
      </c>
      <c r="B3" s="62">
        <f>IFERROR(SUMIFS('P&amp;L_Data'!I:I,'P&amp;L_Data'!F:F,"Income",'P&amp;L_Data'!B:B,A3),0)</f>
        <v/>
      </c>
      <c r="C3" s="62">
        <f>IFERROR(SUMIFS('P&amp;L_Data'!I:I,'P&amp;L_Data'!F:F,"Expense",'P&amp;L_Data'!B:B,A3),0)</f>
        <v/>
      </c>
      <c r="D3" s="62">
        <f>B3-C3</f>
        <v/>
      </c>
      <c r="E3" s="62">
        <f>B3-C3</f>
        <v/>
      </c>
      <c r="F3" s="65">
        <f>IFERROR(D3/B3,0)</f>
        <v/>
      </c>
      <c r="G3" s="65">
        <f>IFERROR(C3/B3,0)</f>
        <v/>
      </c>
      <c r="H3" s="62">
        <f>IFERROR(SUMIFS('P&amp;L_Data'!I:I,'P&amp;L_Data'!F:F,"Income",'P&amp;L_Data'!L:L,"Yes",'P&amp;L_Data'!B:B,A3),0)</f>
        <v/>
      </c>
      <c r="I3" s="19">
        <f>IFERROR(COUNTIFS('P&amp;L_Data'!F:F,"Income",'P&amp;L_Data'!L:L,"No",'P&amp;L_Data'!B:B,A3),0)</f>
        <v/>
      </c>
      <c r="J3" s="62">
        <f>IFERROR(SUMIFS('P&amp;L_Data'!I:I,'P&amp;L_Data'!F:F,"Expense",'P&amp;L_Data'!L:L,"Yes",'P&amp;L_Data'!B:B,A3),0)</f>
        <v/>
      </c>
      <c r="K3" s="19">
        <f>IFERROR(COUNTIFS('P&amp;L_Data'!F:F,"Expense",'P&amp;L_Data'!L:L,"No",'P&amp;L_Data'!B:B,A3),0)</f>
        <v/>
      </c>
    </row>
    <row r="4">
      <c r="A4" s="17" t="inlineStr">
        <is>
          <t>Feb-26</t>
        </is>
      </c>
      <c r="B4" s="61">
        <f>IFERROR(SUMIFS('P&amp;L_Data'!I:I,'P&amp;L_Data'!F:F,"Income",'P&amp;L_Data'!B:B,A4),0)</f>
        <v/>
      </c>
      <c r="C4" s="61">
        <f>IFERROR(SUMIFS('P&amp;L_Data'!I:I,'P&amp;L_Data'!F:F,"Expense",'P&amp;L_Data'!B:B,A4),0)</f>
        <v/>
      </c>
      <c r="D4" s="61">
        <f>B4-C4</f>
        <v/>
      </c>
      <c r="E4" s="61">
        <f>B4-C4</f>
        <v/>
      </c>
      <c r="F4" s="66">
        <f>IFERROR(D4/B4,0)</f>
        <v/>
      </c>
      <c r="G4" s="66">
        <f>IFERROR(C4/B4,0)</f>
        <v/>
      </c>
      <c r="H4" s="61">
        <f>IFERROR(SUMIFS('P&amp;L_Data'!I:I,'P&amp;L_Data'!F:F,"Income",'P&amp;L_Data'!L:L,"Yes",'P&amp;L_Data'!B:B,A4),0)</f>
        <v/>
      </c>
      <c r="I4" s="21">
        <f>IFERROR(COUNTIFS('P&amp;L_Data'!F:F,"Income",'P&amp;L_Data'!L:L,"No",'P&amp;L_Data'!B:B,A4),0)</f>
        <v/>
      </c>
      <c r="J4" s="61">
        <f>IFERROR(SUMIFS('P&amp;L_Data'!I:I,'P&amp;L_Data'!F:F,"Expense",'P&amp;L_Data'!L:L,"Yes",'P&amp;L_Data'!B:B,A4),0)</f>
        <v/>
      </c>
      <c r="K4" s="21">
        <f>IFERROR(COUNTIFS('P&amp;L_Data'!F:F,"Expense",'P&amp;L_Data'!L:L,"No",'P&amp;L_Data'!B:B,A4),0)</f>
        <v/>
      </c>
    </row>
    <row r="5">
      <c r="A5" s="17" t="inlineStr">
        <is>
          <t>Mar-26</t>
        </is>
      </c>
      <c r="B5" s="62">
        <f>IFERROR(SUMIFS('P&amp;L_Data'!I:I,'P&amp;L_Data'!F:F,"Income",'P&amp;L_Data'!B:B,A5),0)</f>
        <v/>
      </c>
      <c r="C5" s="62">
        <f>IFERROR(SUMIFS('P&amp;L_Data'!I:I,'P&amp;L_Data'!F:F,"Expense",'P&amp;L_Data'!B:B,A5),0)</f>
        <v/>
      </c>
      <c r="D5" s="62">
        <f>B5-C5</f>
        <v/>
      </c>
      <c r="E5" s="62">
        <f>B5-C5</f>
        <v/>
      </c>
      <c r="F5" s="65">
        <f>IFERROR(D5/B5,0)</f>
        <v/>
      </c>
      <c r="G5" s="65">
        <f>IFERROR(C5/B5,0)</f>
        <v/>
      </c>
      <c r="H5" s="62">
        <f>IFERROR(SUMIFS('P&amp;L_Data'!I:I,'P&amp;L_Data'!F:F,"Income",'P&amp;L_Data'!L:L,"Yes",'P&amp;L_Data'!B:B,A5),0)</f>
        <v/>
      </c>
      <c r="I5" s="19">
        <f>IFERROR(COUNTIFS('P&amp;L_Data'!F:F,"Income",'P&amp;L_Data'!L:L,"No",'P&amp;L_Data'!B:B,A5),0)</f>
        <v/>
      </c>
      <c r="J5" s="62">
        <f>IFERROR(SUMIFS('P&amp;L_Data'!I:I,'P&amp;L_Data'!F:F,"Expense",'P&amp;L_Data'!L:L,"Yes",'P&amp;L_Data'!B:B,A5),0)</f>
        <v/>
      </c>
      <c r="K5" s="19">
        <f>IFERROR(COUNTIFS('P&amp;L_Data'!F:F,"Expense",'P&amp;L_Data'!L:L,"No",'P&amp;L_Data'!B:B,A5),0)</f>
        <v/>
      </c>
    </row>
    <row r="6">
      <c r="A6" s="17" t="inlineStr">
        <is>
          <t>Apr-26</t>
        </is>
      </c>
      <c r="B6" s="61">
        <f>IFERROR(SUMIFS('P&amp;L_Data'!I:I,'P&amp;L_Data'!F:F,"Income",'P&amp;L_Data'!B:B,A6),0)</f>
        <v/>
      </c>
      <c r="C6" s="61">
        <f>IFERROR(SUMIFS('P&amp;L_Data'!I:I,'P&amp;L_Data'!F:F,"Expense",'P&amp;L_Data'!B:B,A6),0)</f>
        <v/>
      </c>
      <c r="D6" s="61">
        <f>B6-C6</f>
        <v/>
      </c>
      <c r="E6" s="61">
        <f>B6-C6</f>
        <v/>
      </c>
      <c r="F6" s="66">
        <f>IFERROR(D6/B6,0)</f>
        <v/>
      </c>
      <c r="G6" s="66">
        <f>IFERROR(C6/B6,0)</f>
        <v/>
      </c>
      <c r="H6" s="61">
        <f>IFERROR(SUMIFS('P&amp;L_Data'!I:I,'P&amp;L_Data'!F:F,"Income",'P&amp;L_Data'!L:L,"Yes",'P&amp;L_Data'!B:B,A6),0)</f>
        <v/>
      </c>
      <c r="I6" s="21">
        <f>IFERROR(COUNTIFS('P&amp;L_Data'!F:F,"Income",'P&amp;L_Data'!L:L,"No",'P&amp;L_Data'!B:B,A6),0)</f>
        <v/>
      </c>
      <c r="J6" s="61">
        <f>IFERROR(SUMIFS('P&amp;L_Data'!I:I,'P&amp;L_Data'!F:F,"Expense",'P&amp;L_Data'!L:L,"Yes",'P&amp;L_Data'!B:B,A6),0)</f>
        <v/>
      </c>
      <c r="K6" s="21">
        <f>IFERROR(COUNTIFS('P&amp;L_Data'!F:F,"Expense",'P&amp;L_Data'!L:L,"No",'P&amp;L_Data'!B:B,A6),0)</f>
        <v/>
      </c>
    </row>
    <row r="7">
      <c r="A7" s="17" t="inlineStr">
        <is>
          <t>May-26</t>
        </is>
      </c>
      <c r="B7" s="62">
        <f>IFERROR(SUMIFS('P&amp;L_Data'!I:I,'P&amp;L_Data'!F:F,"Income",'P&amp;L_Data'!B:B,A7),0)</f>
        <v/>
      </c>
      <c r="C7" s="62">
        <f>IFERROR(SUMIFS('P&amp;L_Data'!I:I,'P&amp;L_Data'!F:F,"Expense",'P&amp;L_Data'!B:B,A7),0)</f>
        <v/>
      </c>
      <c r="D7" s="62">
        <f>B7-C7</f>
        <v/>
      </c>
      <c r="E7" s="62">
        <f>B7-C7</f>
        <v/>
      </c>
      <c r="F7" s="65">
        <f>IFERROR(D7/B7,0)</f>
        <v/>
      </c>
      <c r="G7" s="65">
        <f>IFERROR(C7/B7,0)</f>
        <v/>
      </c>
      <c r="H7" s="62">
        <f>IFERROR(SUMIFS('P&amp;L_Data'!I:I,'P&amp;L_Data'!F:F,"Income",'P&amp;L_Data'!L:L,"Yes",'P&amp;L_Data'!B:B,A7),0)</f>
        <v/>
      </c>
      <c r="I7" s="19">
        <f>IFERROR(COUNTIFS('P&amp;L_Data'!F:F,"Income",'P&amp;L_Data'!L:L,"No",'P&amp;L_Data'!B:B,A7),0)</f>
        <v/>
      </c>
      <c r="J7" s="62">
        <f>IFERROR(SUMIFS('P&amp;L_Data'!I:I,'P&amp;L_Data'!F:F,"Expense",'P&amp;L_Data'!L:L,"Yes",'P&amp;L_Data'!B:B,A7),0)</f>
        <v/>
      </c>
      <c r="K7" s="19">
        <f>IFERROR(COUNTIFS('P&amp;L_Data'!F:F,"Expense",'P&amp;L_Data'!L:L,"No",'P&amp;L_Data'!B:B,A7),0)</f>
        <v/>
      </c>
    </row>
    <row r="8">
      <c r="A8" s="17" t="inlineStr">
        <is>
          <t>Jun-26</t>
        </is>
      </c>
      <c r="B8" s="61">
        <f>IFERROR(SUMIFS('P&amp;L_Data'!I:I,'P&amp;L_Data'!F:F,"Income",'P&amp;L_Data'!B:B,A8),0)</f>
        <v/>
      </c>
      <c r="C8" s="61">
        <f>IFERROR(SUMIFS('P&amp;L_Data'!I:I,'P&amp;L_Data'!F:F,"Expense",'P&amp;L_Data'!B:B,A8),0)</f>
        <v/>
      </c>
      <c r="D8" s="61">
        <f>B8-C8</f>
        <v/>
      </c>
      <c r="E8" s="61">
        <f>B8-C8</f>
        <v/>
      </c>
      <c r="F8" s="66">
        <f>IFERROR(D8/B8,0)</f>
        <v/>
      </c>
      <c r="G8" s="66">
        <f>IFERROR(C8/B8,0)</f>
        <v/>
      </c>
      <c r="H8" s="61">
        <f>IFERROR(SUMIFS('P&amp;L_Data'!I:I,'P&amp;L_Data'!F:F,"Income",'P&amp;L_Data'!L:L,"Yes",'P&amp;L_Data'!B:B,A8),0)</f>
        <v/>
      </c>
      <c r="I8" s="21">
        <f>IFERROR(COUNTIFS('P&amp;L_Data'!F:F,"Income",'P&amp;L_Data'!L:L,"No",'P&amp;L_Data'!B:B,A8),0)</f>
        <v/>
      </c>
      <c r="J8" s="61">
        <f>IFERROR(SUMIFS('P&amp;L_Data'!I:I,'P&amp;L_Data'!F:F,"Expense",'P&amp;L_Data'!L:L,"Yes",'P&amp;L_Data'!B:B,A8),0)</f>
        <v/>
      </c>
      <c r="K8" s="21">
        <f>IFERROR(COUNTIFS('P&amp;L_Data'!F:F,"Expense",'P&amp;L_Data'!L:L,"No",'P&amp;L_Data'!B:B,A8),0)</f>
        <v/>
      </c>
    </row>
    <row r="9">
      <c r="A9" s="17" t="inlineStr">
        <is>
          <t>Jul-26</t>
        </is>
      </c>
      <c r="B9" s="62">
        <f>IFERROR(SUMIFS('P&amp;L_Data'!I:I,'P&amp;L_Data'!F:F,"Income",'P&amp;L_Data'!B:B,A9),0)</f>
        <v/>
      </c>
      <c r="C9" s="62">
        <f>IFERROR(SUMIFS('P&amp;L_Data'!I:I,'P&amp;L_Data'!F:F,"Expense",'P&amp;L_Data'!B:B,A9),0)</f>
        <v/>
      </c>
      <c r="D9" s="62">
        <f>B9-C9</f>
        <v/>
      </c>
      <c r="E9" s="62">
        <f>B9-C9</f>
        <v/>
      </c>
      <c r="F9" s="65">
        <f>IFERROR(D9/B9,0)</f>
        <v/>
      </c>
      <c r="G9" s="65">
        <f>IFERROR(C9/B9,0)</f>
        <v/>
      </c>
      <c r="H9" s="62">
        <f>IFERROR(SUMIFS('P&amp;L_Data'!I:I,'P&amp;L_Data'!F:F,"Income",'P&amp;L_Data'!L:L,"Yes",'P&amp;L_Data'!B:B,A9),0)</f>
        <v/>
      </c>
      <c r="I9" s="19">
        <f>IFERROR(COUNTIFS('P&amp;L_Data'!F:F,"Income",'P&amp;L_Data'!L:L,"No",'P&amp;L_Data'!B:B,A9),0)</f>
        <v/>
      </c>
      <c r="J9" s="62">
        <f>IFERROR(SUMIFS('P&amp;L_Data'!I:I,'P&amp;L_Data'!F:F,"Expense",'P&amp;L_Data'!L:L,"Yes",'P&amp;L_Data'!B:B,A9),0)</f>
        <v/>
      </c>
      <c r="K9" s="19">
        <f>IFERROR(COUNTIFS('P&amp;L_Data'!F:F,"Expense",'P&amp;L_Data'!L:L,"No",'P&amp;L_Data'!B:B,A9),0)</f>
        <v/>
      </c>
    </row>
    <row r="10">
      <c r="A10" s="17" t="inlineStr">
        <is>
          <t>Aug-26</t>
        </is>
      </c>
      <c r="B10" s="61">
        <f>IFERROR(SUMIFS('P&amp;L_Data'!I:I,'P&amp;L_Data'!F:F,"Income",'P&amp;L_Data'!B:B,A10),0)</f>
        <v/>
      </c>
      <c r="C10" s="61">
        <f>IFERROR(SUMIFS('P&amp;L_Data'!I:I,'P&amp;L_Data'!F:F,"Expense",'P&amp;L_Data'!B:B,A10),0)</f>
        <v/>
      </c>
      <c r="D10" s="61">
        <f>B10-C10</f>
        <v/>
      </c>
      <c r="E10" s="61">
        <f>B10-C10</f>
        <v/>
      </c>
      <c r="F10" s="66">
        <f>IFERROR(D10/B10,0)</f>
        <v/>
      </c>
      <c r="G10" s="66">
        <f>IFERROR(C10/B10,0)</f>
        <v/>
      </c>
      <c r="H10" s="61">
        <f>IFERROR(SUMIFS('P&amp;L_Data'!I:I,'P&amp;L_Data'!F:F,"Income",'P&amp;L_Data'!L:L,"Yes",'P&amp;L_Data'!B:B,A10),0)</f>
        <v/>
      </c>
      <c r="I10" s="21">
        <f>IFERROR(COUNTIFS('P&amp;L_Data'!F:F,"Income",'P&amp;L_Data'!L:L,"No",'P&amp;L_Data'!B:B,A10),0)</f>
        <v/>
      </c>
      <c r="J10" s="61">
        <f>IFERROR(SUMIFS('P&amp;L_Data'!I:I,'P&amp;L_Data'!F:F,"Expense",'P&amp;L_Data'!L:L,"Yes",'P&amp;L_Data'!B:B,A10),0)</f>
        <v/>
      </c>
      <c r="K10" s="21">
        <f>IFERROR(COUNTIFS('P&amp;L_Data'!F:F,"Expense",'P&amp;L_Data'!L:L,"No",'P&amp;L_Data'!B:B,A10),0)</f>
        <v/>
      </c>
    </row>
    <row r="11">
      <c r="A11" s="17" t="inlineStr">
        <is>
          <t>Sep-26</t>
        </is>
      </c>
      <c r="B11" s="62">
        <f>IFERROR(SUMIFS('P&amp;L_Data'!I:I,'P&amp;L_Data'!F:F,"Income",'P&amp;L_Data'!B:B,A11),0)</f>
        <v/>
      </c>
      <c r="C11" s="62">
        <f>IFERROR(SUMIFS('P&amp;L_Data'!I:I,'P&amp;L_Data'!F:F,"Expense",'P&amp;L_Data'!B:B,A11),0)</f>
        <v/>
      </c>
      <c r="D11" s="62">
        <f>B11-C11</f>
        <v/>
      </c>
      <c r="E11" s="62">
        <f>B11-C11</f>
        <v/>
      </c>
      <c r="F11" s="65">
        <f>IFERROR(D11/B11,0)</f>
        <v/>
      </c>
      <c r="G11" s="65">
        <f>IFERROR(C11/B11,0)</f>
        <v/>
      </c>
      <c r="H11" s="62">
        <f>IFERROR(SUMIFS('P&amp;L_Data'!I:I,'P&amp;L_Data'!F:F,"Income",'P&amp;L_Data'!L:L,"Yes",'P&amp;L_Data'!B:B,A11),0)</f>
        <v/>
      </c>
      <c r="I11" s="19">
        <f>IFERROR(COUNTIFS('P&amp;L_Data'!F:F,"Income",'P&amp;L_Data'!L:L,"No",'P&amp;L_Data'!B:B,A11),0)</f>
        <v/>
      </c>
      <c r="J11" s="62">
        <f>IFERROR(SUMIFS('P&amp;L_Data'!I:I,'P&amp;L_Data'!F:F,"Expense",'P&amp;L_Data'!L:L,"Yes",'P&amp;L_Data'!B:B,A11),0)</f>
        <v/>
      </c>
      <c r="K11" s="19">
        <f>IFERROR(COUNTIFS('P&amp;L_Data'!F:F,"Expense",'P&amp;L_Data'!L:L,"No",'P&amp;L_Data'!B:B,A11),0)</f>
        <v/>
      </c>
    </row>
    <row r="12">
      <c r="A12" s="17" t="inlineStr">
        <is>
          <t>Oct-26</t>
        </is>
      </c>
      <c r="B12" s="61">
        <f>IFERROR(SUMIFS('P&amp;L_Data'!I:I,'P&amp;L_Data'!F:F,"Income",'P&amp;L_Data'!B:B,A12),0)</f>
        <v/>
      </c>
      <c r="C12" s="61">
        <f>IFERROR(SUMIFS('P&amp;L_Data'!I:I,'P&amp;L_Data'!F:F,"Expense",'P&amp;L_Data'!B:B,A12),0)</f>
        <v/>
      </c>
      <c r="D12" s="61">
        <f>B12-C12</f>
        <v/>
      </c>
      <c r="E12" s="61">
        <f>B12-C12</f>
        <v/>
      </c>
      <c r="F12" s="66">
        <f>IFERROR(D12/B12,0)</f>
        <v/>
      </c>
      <c r="G12" s="66">
        <f>IFERROR(C12/B12,0)</f>
        <v/>
      </c>
      <c r="H12" s="61">
        <f>IFERROR(SUMIFS('P&amp;L_Data'!I:I,'P&amp;L_Data'!F:F,"Income",'P&amp;L_Data'!L:L,"Yes",'P&amp;L_Data'!B:B,A12),0)</f>
        <v/>
      </c>
      <c r="I12" s="21">
        <f>IFERROR(COUNTIFS('P&amp;L_Data'!F:F,"Income",'P&amp;L_Data'!L:L,"No",'P&amp;L_Data'!B:B,A12),0)</f>
        <v/>
      </c>
      <c r="J12" s="61">
        <f>IFERROR(SUMIFS('P&amp;L_Data'!I:I,'P&amp;L_Data'!F:F,"Expense",'P&amp;L_Data'!L:L,"Yes",'P&amp;L_Data'!B:B,A12),0)</f>
        <v/>
      </c>
      <c r="K12" s="21">
        <f>IFERROR(COUNTIFS('P&amp;L_Data'!F:F,"Expense",'P&amp;L_Data'!L:L,"No",'P&amp;L_Data'!B:B,A12),0)</f>
        <v/>
      </c>
    </row>
    <row r="13">
      <c r="A13" s="17" t="inlineStr">
        <is>
          <t>Nov-26</t>
        </is>
      </c>
      <c r="B13" s="62">
        <f>IFERROR(SUMIFS('P&amp;L_Data'!I:I,'P&amp;L_Data'!F:F,"Income",'P&amp;L_Data'!B:B,A13),0)</f>
        <v/>
      </c>
      <c r="C13" s="62">
        <f>IFERROR(SUMIFS('P&amp;L_Data'!I:I,'P&amp;L_Data'!F:F,"Expense",'P&amp;L_Data'!B:B,A13),0)</f>
        <v/>
      </c>
      <c r="D13" s="62">
        <f>B13-C13</f>
        <v/>
      </c>
      <c r="E13" s="62">
        <f>B13-C13</f>
        <v/>
      </c>
      <c r="F13" s="65">
        <f>IFERROR(D13/B13,0)</f>
        <v/>
      </c>
      <c r="G13" s="65">
        <f>IFERROR(C13/B13,0)</f>
        <v/>
      </c>
      <c r="H13" s="62">
        <f>IFERROR(SUMIFS('P&amp;L_Data'!I:I,'P&amp;L_Data'!F:F,"Income",'P&amp;L_Data'!L:L,"Yes",'P&amp;L_Data'!B:B,A13),0)</f>
        <v/>
      </c>
      <c r="I13" s="19">
        <f>IFERROR(COUNTIFS('P&amp;L_Data'!F:F,"Income",'P&amp;L_Data'!L:L,"No",'P&amp;L_Data'!B:B,A13),0)</f>
        <v/>
      </c>
      <c r="J13" s="62">
        <f>IFERROR(SUMIFS('P&amp;L_Data'!I:I,'P&amp;L_Data'!F:F,"Expense",'P&amp;L_Data'!L:L,"Yes",'P&amp;L_Data'!B:B,A13),0)</f>
        <v/>
      </c>
      <c r="K13" s="19">
        <f>IFERROR(COUNTIFS('P&amp;L_Data'!F:F,"Expense",'P&amp;L_Data'!L:L,"No",'P&amp;L_Data'!B:B,A13),0)</f>
        <v/>
      </c>
    </row>
    <row r="14">
      <c r="A14" s="17" t="inlineStr">
        <is>
          <t>Dec-26</t>
        </is>
      </c>
      <c r="B14" s="61">
        <f>IFERROR(SUMIFS('P&amp;L_Data'!I:I,'P&amp;L_Data'!F:F,"Income",'P&amp;L_Data'!B:B,A14),0)</f>
        <v/>
      </c>
      <c r="C14" s="61">
        <f>IFERROR(SUMIFS('P&amp;L_Data'!I:I,'P&amp;L_Data'!F:F,"Expense",'P&amp;L_Data'!B:B,A14),0)</f>
        <v/>
      </c>
      <c r="D14" s="61">
        <f>B14-C14</f>
        <v/>
      </c>
      <c r="E14" s="61">
        <f>B14-C14</f>
        <v/>
      </c>
      <c r="F14" s="66">
        <f>IFERROR(D14/B14,0)</f>
        <v/>
      </c>
      <c r="G14" s="66">
        <f>IFERROR(C14/B14,0)</f>
        <v/>
      </c>
      <c r="H14" s="61">
        <f>IFERROR(SUMIFS('P&amp;L_Data'!I:I,'P&amp;L_Data'!F:F,"Income",'P&amp;L_Data'!L:L,"Yes",'P&amp;L_Data'!B:B,A14),0)</f>
        <v/>
      </c>
      <c r="I14" s="21">
        <f>IFERROR(COUNTIFS('P&amp;L_Data'!F:F,"Income",'P&amp;L_Data'!L:L,"No",'P&amp;L_Data'!B:B,A14),0)</f>
        <v/>
      </c>
      <c r="J14" s="61">
        <f>IFERROR(SUMIFS('P&amp;L_Data'!I:I,'P&amp;L_Data'!F:F,"Expense",'P&amp;L_Data'!L:L,"Yes",'P&amp;L_Data'!B:B,A14),0)</f>
        <v/>
      </c>
      <c r="K14" s="21">
        <f>IFERROR(COUNTIFS('P&amp;L_Data'!F:F,"Expense",'P&amp;L_Data'!L:L,"No",'P&amp;L_Data'!B:B,A14),0)</f>
        <v/>
      </c>
    </row>
    <row r="15">
      <c r="A15" s="22" t="inlineStr">
        <is>
          <t>YTD Totals</t>
        </is>
      </c>
      <c r="B15" s="67">
        <f>SUM(B3:B14)</f>
        <v/>
      </c>
      <c r="C15" s="67">
        <f>SUM(C3:C14)</f>
        <v/>
      </c>
      <c r="D15" s="67">
        <f>SUM(D3:D14)</f>
        <v/>
      </c>
      <c r="E15" s="67">
        <f>SUM(E3:E14)</f>
        <v/>
      </c>
      <c r="F15" s="24" t="inlineStr"/>
      <c r="G15" s="24" t="inlineStr"/>
      <c r="H15" s="67">
        <f>SUM(H3:H14)</f>
        <v/>
      </c>
      <c r="I15" s="25">
        <f>SUM(I3:I14)</f>
        <v/>
      </c>
      <c r="J15" s="67">
        <f>SUM(J3:J14)</f>
        <v/>
      </c>
      <c r="K15" s="25">
        <f>SUM(K3:K14)</f>
        <v/>
      </c>
    </row>
    <row r="16"/>
    <row r="17" ht="22" customHeight="1">
      <c r="A17" s="26" t="inlineStr">
        <is>
          <t>Key Performance Indicators</t>
        </is>
      </c>
      <c r="B17" s="64" t="n"/>
      <c r="C17" s="28" t="n"/>
    </row>
    <row r="18" ht="20" customHeight="1">
      <c r="A18" s="27" t="inlineStr">
        <is>
          <t>YTD Total Income</t>
        </is>
      </c>
      <c r="B18" s="28" t="n"/>
      <c r="C18" s="68">
        <f>IFERROR(SUM(B3:B14),0)</f>
        <v/>
      </c>
    </row>
    <row r="19" ht="20" customHeight="1">
      <c r="A19" s="27" t="inlineStr">
        <is>
          <t>YTD Total Expenses</t>
        </is>
      </c>
      <c r="B19" s="28" t="n"/>
      <c r="C19" s="68">
        <f>IFERROR(SUM(C3:C14),0)</f>
        <v/>
      </c>
    </row>
    <row r="20" ht="20" customHeight="1">
      <c r="A20" s="27" t="inlineStr">
        <is>
          <t>Average Monthly Profit</t>
        </is>
      </c>
      <c r="B20" s="28" t="n"/>
      <c r="C20" s="68">
        <f>IFERROR(AVERAGE(E3:E14),0)</f>
        <v/>
      </c>
    </row>
    <row r="21" ht="20" customHeight="1">
      <c r="A21" s="27" t="inlineStr">
        <is>
          <t>Best Month Profit</t>
        </is>
      </c>
      <c r="B21" s="28" t="n"/>
      <c r="C21" s="68">
        <f>IFERROR(MAX(E3:E14),0)</f>
        <v/>
      </c>
    </row>
    <row r="22" ht="20" customHeight="1">
      <c r="A22" s="27" t="inlineStr">
        <is>
          <t>Worst Month Profit</t>
        </is>
      </c>
      <c r="B22" s="28" t="n"/>
      <c r="C22" s="68">
        <f>IFERROR(MIN(E3:E14),0)</f>
        <v/>
      </c>
    </row>
    <row r="23" ht="20" customHeight="1">
      <c r="A23" s="27" t="inlineStr">
        <is>
          <t>Overall Gross Margin %</t>
        </is>
      </c>
      <c r="B23" s="28" t="n"/>
      <c r="C23" s="69">
        <f>IFERROR(SUM(D3:D14)/SUM(B3:B14),0)</f>
        <v/>
      </c>
    </row>
  </sheetData>
  <mergeCells count="8">
    <mergeCell ref="A1:K1"/>
    <mergeCell ref="A17:C17"/>
    <mergeCell ref="A18:B18"/>
    <mergeCell ref="A19:B19"/>
    <mergeCell ref="A20:B20"/>
    <mergeCell ref="A21:B21"/>
    <mergeCell ref="A22:B22"/>
    <mergeCell ref="A23:B23"/>
  </mergeCells>
  <conditionalFormatting sqref="E3:E14">
    <cfRule type="expression" priority="1" dxfId="0" stopIfTrue="0">
      <formula>E3&gt;0</formula>
    </cfRule>
    <cfRule type="expression" priority="2" dxfId="1" stopIfTrue="0">
      <formula>E3&lt;0</formula>
    </cfRule>
  </conditionalFormatting>
  <conditionalFormatting sqref="F3:F14">
    <cfRule type="expression" priority="3" dxfId="2" stopIfTrue="0">
      <formula>F3&lt;0.3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49"/>
  <sheetViews>
    <sheetView showGridLines="0"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</cols>
  <sheetData>
    <row r="1" ht="36" customHeight="1">
      <c r="A1" s="31" t="inlineStr">
        <is>
          <t>Business Performance Dashboard — 2026</t>
        </is>
      </c>
      <c r="B1" s="64" t="n"/>
      <c r="C1" s="64" t="n"/>
      <c r="D1" s="64" t="n"/>
      <c r="E1" s="64" t="n"/>
      <c r="F1" s="64" t="n"/>
      <c r="G1" s="64" t="n"/>
      <c r="H1" s="64" t="n"/>
      <c r="I1" s="64" t="n"/>
      <c r="J1" s="64" t="n"/>
      <c r="K1" s="64" t="n"/>
      <c r="L1" s="28" t="n"/>
    </row>
    <row r="2">
      <c r="A2" s="32" t="inlineStr">
        <is>
          <t>Figures are based on Net Amounts (excl. VAT). Refresh P&amp;L_Summary data to update all metrics.</t>
        </is>
      </c>
    </row>
    <row r="3" ht="20" customHeight="1">
      <c r="A3" s="33" t="inlineStr">
        <is>
          <t>YTD Income</t>
        </is>
      </c>
      <c r="B3" s="28" t="n"/>
      <c r="C3" s="34" t="inlineStr">
        <is>
          <t>YTD Expenses</t>
        </is>
      </c>
      <c r="D3" s="28" t="n"/>
      <c r="E3" s="35" t="inlineStr">
        <is>
          <t>Net Profit</t>
        </is>
      </c>
      <c r="F3" s="28" t="n"/>
      <c r="G3" s="36" t="inlineStr">
        <is>
          <t>Gross Margin %</t>
        </is>
      </c>
      <c r="H3" s="28" t="n"/>
      <c r="I3" s="37" t="inlineStr">
        <is>
          <t>Unpaid Invoices</t>
        </is>
      </c>
      <c r="J3" s="28" t="n"/>
    </row>
    <row r="4" ht="30" customHeight="1">
      <c r="A4" s="70">
        <f>IFERROR('P&amp;L_Summary'!C18,0)</f>
        <v/>
      </c>
      <c r="B4" s="28" t="n"/>
      <c r="C4" s="71">
        <f>IFERROR('P&amp;L_Summary'!C19,0)</f>
        <v/>
      </c>
      <c r="D4" s="28" t="n"/>
      <c r="E4" s="72">
        <f>IFERROR('P&amp;L_Summary'!C18-'P&amp;L_Summary'!C19,0)</f>
        <v/>
      </c>
      <c r="F4" s="28" t="n"/>
      <c r="G4" s="73">
        <f>IFERROR('P&amp;L_Summary'!C23,0)</f>
        <v/>
      </c>
      <c r="H4" s="28" t="n"/>
      <c r="I4" s="42">
        <f>IFERROR(SUM('P&amp;L_Summary'!I3:I14),0)</f>
        <v/>
      </c>
      <c r="J4" s="28" t="n"/>
    </row>
    <row r="5" ht="24" customHeight="1">
      <c r="A5" s="43" t="inlineStr"/>
      <c r="B5" s="28" t="n"/>
      <c r="C5" s="44" t="inlineStr"/>
      <c r="D5" s="28" t="n"/>
      <c r="E5" s="45" t="inlineStr"/>
      <c r="F5" s="28" t="n"/>
      <c r="G5" s="46" t="inlineStr"/>
      <c r="H5" s="28" t="n"/>
      <c r="I5" s="47" t="inlineStr"/>
      <c r="J5" s="28" t="n"/>
    </row>
    <row r="6"/>
    <row r="7" ht="20" customHeight="1">
      <c r="A7" s="48" t="inlineStr">
        <is>
          <t>Monthly Income vs Expenses</t>
        </is>
      </c>
      <c r="H7" s="48" t="inlineStr">
        <is>
          <t>Expense Split by Category</t>
        </is>
      </c>
    </row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 ht="20" customHeight="1">
      <c r="A29" s="48" t="inlineStr">
        <is>
          <t>Net Profit Trend by Month</t>
        </is>
      </c>
      <c r="H29" s="26" t="inlineStr">
        <is>
          <t>Important Notes</t>
        </is>
      </c>
      <c r="I29" s="64" t="n"/>
      <c r="J29" s="64" t="n"/>
      <c r="K29" s="64" t="n"/>
      <c r="L29" s="28" t="n"/>
    </row>
    <row r="30" ht="18" customHeight="1">
      <c r="H30" s="49" t="inlineStr">
        <is>
          <t>• Figures exclude corporation tax.</t>
        </is>
      </c>
      <c r="I30" s="64" t="n"/>
      <c r="J30" s="64" t="n"/>
      <c r="K30" s="64" t="n"/>
      <c r="L30" s="28" t="n"/>
    </row>
    <row r="31" ht="18" customHeight="1">
      <c r="H31" s="49" t="inlineStr">
        <is>
          <t>• VAT is shown separately where applicable.</t>
        </is>
      </c>
      <c r="I31" s="64" t="n"/>
      <c r="J31" s="64" t="n"/>
      <c r="K31" s="64" t="n"/>
      <c r="L31" s="28" t="n"/>
    </row>
    <row r="32" ht="18" customHeight="1">
      <c r="H32" s="49" t="inlineStr">
        <is>
          <t>• UK tax year (6 Apr – 5 Apr) may differ from calendar year for sole traders.</t>
        </is>
      </c>
      <c r="I32" s="64" t="n"/>
      <c r="J32" s="64" t="n"/>
      <c r="K32" s="64" t="n"/>
      <c r="L32" s="28" t="n"/>
    </row>
    <row r="33" ht="18" customHeight="1">
      <c r="H33" s="49" t="inlineStr">
        <is>
          <t>• VAT registration threshold (2026): £90,000 turnover.</t>
        </is>
      </c>
      <c r="I33" s="64" t="n"/>
      <c r="J33" s="64" t="n"/>
      <c r="K33" s="64" t="n"/>
      <c r="L33" s="28" t="n"/>
    </row>
    <row r="34" ht="18" customHeight="1">
      <c r="H34" s="49" t="inlineStr">
        <is>
          <t>• Making Tax Digital (MTD) applies to VAT-registered businesses.</t>
        </is>
      </c>
      <c r="I34" s="64" t="n"/>
      <c r="J34" s="64" t="n"/>
      <c r="K34" s="64" t="n"/>
      <c r="L34" s="28" t="n"/>
    </row>
    <row r="35" ht="18" customHeight="1">
      <c r="H35" s="49" t="inlineStr">
        <is>
          <t>• Retain all invoices and receipts for HMRC compliance.</t>
        </is>
      </c>
      <c r="I35" s="64" t="n"/>
      <c r="J35" s="64" t="n"/>
      <c r="K35" s="64" t="n"/>
      <c r="L35" s="28" t="n"/>
    </row>
    <row r="36" ht="18" customHeight="1">
      <c r="H36" s="49" t="inlineStr">
        <is>
          <t>• This template is for management accounts only.</t>
        </is>
      </c>
      <c r="I36" s="64" t="n"/>
      <c r="J36" s="64" t="n"/>
      <c r="K36" s="64" t="n"/>
      <c r="L36" s="28" t="n"/>
    </row>
    <row r="37"/>
    <row r="38"/>
    <row r="39"/>
    <row r="40"/>
    <row r="41"/>
    <row r="42">
      <c r="A42" s="50" t="inlineStr">
        <is>
          <t>Category</t>
        </is>
      </c>
      <c r="B42" s="50" t="inlineStr">
        <is>
          <t>Amount (£)</t>
        </is>
      </c>
    </row>
    <row r="43">
      <c r="A43" s="51" t="inlineStr">
        <is>
          <t>Stationery</t>
        </is>
      </c>
      <c r="B43" s="74" t="n">
        <v>145</v>
      </c>
    </row>
    <row r="44">
      <c r="A44" s="51" t="inlineStr">
        <is>
          <t>Telephone &amp; Internet</t>
        </is>
      </c>
      <c r="B44" s="74" t="n">
        <v>89</v>
      </c>
    </row>
    <row r="45">
      <c r="A45" s="51" t="inlineStr">
        <is>
          <t>Office Rent</t>
        </is>
      </c>
      <c r="B45" s="74" t="n">
        <v>1100</v>
      </c>
    </row>
    <row r="46">
      <c r="A46" s="51" t="inlineStr">
        <is>
          <t>Software Subscription</t>
        </is>
      </c>
      <c r="B46" s="74" t="n">
        <v>420</v>
      </c>
    </row>
    <row r="47">
      <c r="A47" s="51" t="inlineStr">
        <is>
          <t>Accountancy Fees</t>
        </is>
      </c>
      <c r="B47" s="74" t="n">
        <v>350</v>
      </c>
    </row>
    <row r="48">
      <c r="A48" s="51" t="inlineStr">
        <is>
          <t>Travel</t>
        </is>
      </c>
      <c r="B48" s="74" t="n">
        <v>212</v>
      </c>
    </row>
    <row r="49">
      <c r="A49" s="51" t="inlineStr">
        <is>
          <t>Advertising</t>
        </is>
      </c>
      <c r="B49" s="74" t="n">
        <v>600</v>
      </c>
    </row>
  </sheetData>
  <mergeCells count="28">
    <mergeCell ref="A1:L1"/>
    <mergeCell ref="A2:L2"/>
    <mergeCell ref="A3:B3"/>
    <mergeCell ref="A4:B4"/>
    <mergeCell ref="A5:B5"/>
    <mergeCell ref="C3:D3"/>
    <mergeCell ref="C4:D4"/>
    <mergeCell ref="C5:D5"/>
    <mergeCell ref="E3:F3"/>
    <mergeCell ref="E4:F4"/>
    <mergeCell ref="E5:F5"/>
    <mergeCell ref="G3:H3"/>
    <mergeCell ref="G4:H4"/>
    <mergeCell ref="G5:H5"/>
    <mergeCell ref="I3:J3"/>
    <mergeCell ref="I4:J4"/>
    <mergeCell ref="I5:J5"/>
    <mergeCell ref="A7:F7"/>
    <mergeCell ref="A29:F29"/>
    <mergeCell ref="H7:L7"/>
    <mergeCell ref="H29:L29"/>
    <mergeCell ref="H30:L30"/>
    <mergeCell ref="H31:L31"/>
    <mergeCell ref="H32:L32"/>
    <mergeCell ref="H33:L33"/>
    <mergeCell ref="H34:L34"/>
    <mergeCell ref="H35:L35"/>
    <mergeCell ref="H36:L36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3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25" customWidth="1" min="2" max="2"/>
    <col width="65" customWidth="1" min="3" max="3"/>
  </cols>
  <sheetData>
    <row r="1" ht="36" customHeight="1">
      <c r="A1" s="15" t="inlineStr">
        <is>
          <t>User Guide — Profit &amp; Loss Workbook for UK Small Businesses</t>
        </is>
      </c>
      <c r="B1" s="64" t="n"/>
      <c r="C1" s="28" t="n"/>
    </row>
    <row r="2" ht="24" customHeight="1">
      <c r="A2" s="53" t="inlineStr">
        <is>
          <t>SHEET: P&amp;L_Data</t>
        </is>
      </c>
      <c r="B2" s="64" t="n"/>
      <c r="C2" s="28" t="n"/>
    </row>
    <row r="3" ht="18" customHeight="1">
      <c r="B3" s="54" t="inlineStr">
        <is>
          <t>Entering Transactions</t>
        </is>
      </c>
      <c r="C3" s="55" t="inlineStr">
        <is>
          <t>Enter each income or expense transaction on a new row. Complete all yellow-highlighted input cells.</t>
        </is>
      </c>
    </row>
    <row r="4" ht="18" customHeight="1">
      <c r="B4" s="56" t="inlineStr">
        <is>
          <t>Date</t>
        </is>
      </c>
      <c r="C4" s="57" t="inlineStr">
        <is>
          <t>Use DD/MM/YYYY format. The Month column will update automatically using the TEXT formula.</t>
        </is>
      </c>
    </row>
    <row r="5" ht="18" customHeight="1">
      <c r="B5" s="54" t="inlineStr">
        <is>
          <t>Reference</t>
        </is>
      </c>
      <c r="C5" s="55" t="inlineStr">
        <is>
          <t>Enter your invoice or receipt reference number (e.g. INV-001, EXP-002).</t>
        </is>
      </c>
    </row>
    <row r="6" ht="18" customHeight="1">
      <c r="B6" s="56" t="inlineStr">
        <is>
          <t>Category</t>
        </is>
      </c>
      <c r="C6" s="57" t="inlineStr">
        <is>
          <t>Select or type the relevant category (e.g. Consultancy Fees, Office Rent, Advertising).</t>
        </is>
      </c>
    </row>
    <row r="7" ht="18" customHeight="1">
      <c r="B7" s="54" t="inlineStr">
        <is>
          <t>Type</t>
        </is>
      </c>
      <c r="C7" s="55" t="inlineStr">
        <is>
          <t>Choose 'Income' or 'Expense' from the dropdown. This drives all summary calculations.</t>
        </is>
      </c>
    </row>
    <row r="8" ht="18" customHeight="1">
      <c r="B8" s="56" t="inlineStr">
        <is>
          <t>VAT Rate</t>
        </is>
      </c>
      <c r="C8" s="57" t="inlineStr">
        <is>
          <t>Select 0, 0.05 (5%), or 0.20 (20%) from the dropdown. VAT amount calculates automatically.</t>
        </is>
      </c>
    </row>
    <row r="9" ht="18" customHeight="1">
      <c r="B9" s="54" t="inlineStr">
        <is>
          <t>Net Amount (£)</t>
        </is>
      </c>
      <c r="C9" s="55" t="inlineStr">
        <is>
          <t>Enter the net (excluding VAT) value in pounds sterling.</t>
        </is>
      </c>
    </row>
    <row r="10" ht="18" customHeight="1">
      <c r="B10" s="56" t="inlineStr">
        <is>
          <t>VAT (£)</t>
        </is>
      </c>
      <c r="C10" s="57" t="inlineStr">
        <is>
          <t>Calculated automatically: Net x VAT Rate. Do not edit directly.</t>
        </is>
      </c>
    </row>
    <row r="11" ht="18" customHeight="1">
      <c r="B11" s="54" t="inlineStr">
        <is>
          <t>Gross Amount (£)</t>
        </is>
      </c>
      <c r="C11" s="55" t="inlineStr">
        <is>
          <t>Calculated automatically: Net + VAT. Do not edit directly.</t>
        </is>
      </c>
    </row>
    <row r="12" ht="18" customHeight="1">
      <c r="B12" s="56" t="inlineStr">
        <is>
          <t>Paid?</t>
        </is>
      </c>
      <c r="C12" s="57" t="inlineStr">
        <is>
          <t>Select 'Yes' or 'No'. Used for cash flow tracking in the Summary sheet.</t>
        </is>
      </c>
    </row>
    <row r="13" ht="18" customHeight="1">
      <c r="B13" s="54" t="inlineStr">
        <is>
          <t>Payment Method</t>
        </is>
      </c>
      <c r="C13" s="55" t="inlineStr">
        <is>
          <t>Enter how payment was made: BACS, Card, Cheque, Direct Debit, etc.</t>
        </is>
      </c>
    </row>
    <row r="14" ht="8" customHeight="1"/>
    <row r="15" ht="24" customHeight="1">
      <c r="A15" s="53" t="inlineStr">
        <is>
          <t>SHEET: P&amp;L_Summary</t>
        </is>
      </c>
      <c r="B15" s="64" t="n"/>
      <c r="C15" s="28" t="n"/>
    </row>
    <row r="16" ht="18" customHeight="1">
      <c r="B16" s="56" t="inlineStr">
        <is>
          <t>Overview</t>
        </is>
      </c>
      <c r="C16" s="57" t="inlineStr">
        <is>
          <t>This sheet aggregates all P&amp;L_Data entries by month using SUMIFS and COUNTIFS formulas.</t>
        </is>
      </c>
    </row>
    <row r="17" ht="18" customHeight="1">
      <c r="B17" s="54" t="inlineStr">
        <is>
          <t>Total Income / Expenses</t>
        </is>
      </c>
      <c r="C17" s="55" t="inlineStr">
        <is>
          <t>Automatically totalled for each calendar month using the Month field from P&amp;L_Data.</t>
        </is>
      </c>
    </row>
    <row r="18" ht="18" customHeight="1">
      <c r="B18" s="56" t="inlineStr">
        <is>
          <t>Gross / Net Profit</t>
        </is>
      </c>
      <c r="C18" s="57" t="inlineStr">
        <is>
          <t>Calculated as Total Income minus Total Expenses for each month.</t>
        </is>
      </c>
    </row>
    <row r="19" ht="18" customHeight="1">
      <c r="B19" s="54" t="inlineStr">
        <is>
          <t>Gross Margin %</t>
        </is>
      </c>
      <c r="C19" s="55" t="inlineStr">
        <is>
          <t>Gross Profit divided by Total Income. Shown as a percentage.</t>
        </is>
      </c>
    </row>
    <row r="20" ht="18" customHeight="1">
      <c r="B20" s="56" t="inlineStr">
        <is>
          <t>Expense Ratio %</t>
        </is>
      </c>
      <c r="C20" s="57" t="inlineStr">
        <is>
          <t>Total Expenses divided by Total Income. Lower is better.</t>
        </is>
      </c>
    </row>
    <row r="21" ht="18" customHeight="1">
      <c r="B21" s="54" t="inlineStr">
        <is>
          <t>Paid vs Unpaid</t>
        </is>
      </c>
      <c r="C21" s="55" t="inlineStr">
        <is>
          <t>Tracks paid income and expenses separately. Unpaid counts flag outstanding items.</t>
        </is>
      </c>
    </row>
    <row r="22" ht="18" customHeight="1">
      <c r="B22" s="56" t="inlineStr">
        <is>
          <t>KPI Section</t>
        </is>
      </c>
      <c r="C22" s="57" t="inlineStr">
        <is>
          <t>YTD totals, average monthly profit, best and worst months are shown below the main table.</t>
        </is>
      </c>
    </row>
    <row r="23" ht="18" customHeight="1">
      <c r="B23" s="54" t="inlineStr">
        <is>
          <t>Conditional Formatting</t>
        </is>
      </c>
      <c r="C23" s="55" t="inlineStr">
        <is>
          <t>Positive profit months are highlighted in green. Negative months appear in red. Low margins appear in amber.</t>
        </is>
      </c>
    </row>
    <row r="24" ht="8" customHeight="1"/>
    <row r="25" ht="24" customHeight="1">
      <c r="A25" s="53" t="inlineStr">
        <is>
          <t>SHEET: Dashboard</t>
        </is>
      </c>
      <c r="B25" s="64" t="n"/>
      <c r="C25" s="28" t="n"/>
    </row>
    <row r="26" ht="18" customHeight="1">
      <c r="B26" s="56" t="inlineStr">
        <is>
          <t>KPI Cards</t>
        </is>
      </c>
      <c r="C26" s="57" t="inlineStr">
        <is>
          <t>Five key metrics are displayed at the top: YTD Income, YTD Expenses, Net Profit, Gross Margin %, Unpaid Invoices.</t>
        </is>
      </c>
    </row>
    <row r="27" ht="18" customHeight="1">
      <c r="B27" s="54" t="inlineStr">
        <is>
          <t>Column Chart</t>
        </is>
      </c>
      <c r="C27" s="55" t="inlineStr">
        <is>
          <t>Monthly Income vs Expenses — a side-by-side bar chart for quick visual comparison.</t>
        </is>
      </c>
    </row>
    <row r="28" ht="18" customHeight="1">
      <c r="B28" s="56" t="inlineStr">
        <is>
          <t>Line Chart</t>
        </is>
      </c>
      <c r="C28" s="57" t="inlineStr">
        <is>
          <t>Net Profit trend — shows profit trajectory across the year.</t>
        </is>
      </c>
    </row>
    <row r="29" ht="18" customHeight="1">
      <c r="B29" s="54" t="inlineStr">
        <is>
          <t>Pie Chart</t>
        </is>
      </c>
      <c r="C29" s="55" t="inlineStr">
        <is>
          <t>Expense split by category — highlights the largest cost areas of the business.</t>
        </is>
      </c>
    </row>
    <row r="30" ht="8" customHeight="1"/>
    <row r="31" ht="24" customHeight="1">
      <c r="A31" s="53" t="inlineStr">
        <is>
          <t>UK SMALL BUSINESS NOTES</t>
        </is>
      </c>
      <c r="B31" s="64" t="n"/>
      <c r="C31" s="28" t="n"/>
    </row>
    <row r="32" ht="18" customHeight="1">
      <c r="B32" s="56" t="inlineStr">
        <is>
          <t>VAT Threshold</t>
        </is>
      </c>
      <c r="C32" s="57" t="inlineStr">
        <is>
          <t>The VAT registration threshold for 2026 is £90,000. If turnover exceeds this, you must register for VAT.</t>
        </is>
      </c>
    </row>
    <row r="33" ht="18" customHeight="1">
      <c r="B33" s="54" t="inlineStr">
        <is>
          <t>Making Tax Digital</t>
        </is>
      </c>
      <c r="C33" s="55" t="inlineStr">
        <is>
          <t>MTD for VAT applies to all VAT-registered businesses. Use compliant software or bridging tools for HMRC submissions.</t>
        </is>
      </c>
    </row>
    <row r="34" ht="18" customHeight="1">
      <c r="B34" s="56" t="inlineStr">
        <is>
          <t>Record Keeping</t>
        </is>
      </c>
      <c r="C34" s="57" t="inlineStr">
        <is>
          <t>Keep all invoices, receipts and bank statements for at least 6 years for HMRC compliance.</t>
        </is>
      </c>
    </row>
    <row r="35" ht="18" customHeight="1">
      <c r="B35" s="54" t="inlineStr">
        <is>
          <t>Tax Year</t>
        </is>
      </c>
      <c r="C35" s="55" t="inlineStr">
        <is>
          <t>The UK tax year runs 6 April to 5 April. Sole traders report on this basis; limited companies use their accounting year.</t>
        </is>
      </c>
    </row>
    <row r="36" ht="18" customHeight="1">
      <c r="B36" s="56" t="inlineStr">
        <is>
          <t>Corporation Tax</t>
        </is>
      </c>
      <c r="C36" s="57" t="inlineStr">
        <is>
          <t>Figures in this workbook exclude corporation tax. Consult your accountant for tax planning.</t>
        </is>
      </c>
    </row>
    <row r="37" ht="8" customHeight="1"/>
    <row r="38" ht="24" customHeight="1">
      <c r="A38" s="53" t="inlineStr">
        <is>
          <t>COLOUR KEY</t>
        </is>
      </c>
      <c r="B38" s="64" t="n"/>
      <c r="C38" s="28" t="n"/>
    </row>
    <row r="39" ht="18" customHeight="1">
      <c r="B39" s="54" t="inlineStr">
        <is>
          <t>Yellow cells</t>
        </is>
      </c>
      <c r="C39" s="55" t="inlineStr">
        <is>
          <t>Input cells — enter your data here.</t>
        </is>
      </c>
    </row>
    <row r="40" ht="18" customHeight="1">
      <c r="B40" s="56" t="inlineStr">
        <is>
          <t>Green highlight</t>
        </is>
      </c>
      <c r="C40" s="57" t="inlineStr">
        <is>
          <t>Positive profit — the business is profitable in that month.</t>
        </is>
      </c>
    </row>
    <row r="41" ht="18" customHeight="1">
      <c r="B41" s="54" t="inlineStr">
        <is>
          <t>Red highlight</t>
        </is>
      </c>
      <c r="C41" s="55" t="inlineStr">
        <is>
          <t>Negative profit or alert — review expenses or outstanding payments.</t>
        </is>
      </c>
    </row>
    <row r="42" ht="18" customHeight="1">
      <c r="B42" s="56" t="inlineStr">
        <is>
          <t>Amber / Orange highlight</t>
        </is>
      </c>
      <c r="C42" s="57" t="inlineStr">
        <is>
          <t>Warning — gross margin is below 30% target.</t>
        </is>
      </c>
    </row>
    <row r="43" ht="18" customHeight="1">
      <c r="B43" s="54" t="inlineStr">
        <is>
          <t>Blue-grey header</t>
        </is>
      </c>
      <c r="C43" s="55" t="inlineStr">
        <is>
          <t>Section headers and totals — do not edit these cells.</t>
        </is>
      </c>
    </row>
  </sheetData>
  <mergeCells count="6">
    <mergeCell ref="A1:C1"/>
    <mergeCell ref="A2:C2"/>
    <mergeCell ref="A15:C15"/>
    <mergeCell ref="A25:C25"/>
    <mergeCell ref="A31:C31"/>
    <mergeCell ref="A38:C3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2026-06-16T16:29:40Z</dcterms:created>
  <dcterms:modified xmlns:dcterms="http://purl.org/dc/terms/" xmlns:xsi="http://www.w3.org/2001/XMLSchema-instance" xsi:type="dcterms:W3CDTF">2026-06-16T16:29:40Z</dcterms:modified>
</cp:coreProperties>
</file>