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rchase Orders" sheetId="1" state="visible" r:id="rId1"/>
    <sheet xmlns:r="http://schemas.openxmlformats.org/officeDocument/2006/relationships" name="Supplier List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£#,##0.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.5"/>
    </font>
    <font>
      <name val="Calibri"/>
      <sz val="10.5"/>
    </font>
    <font>
      <name val="Calibri"/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4" fontId="3" fillId="3" borderId="1" pivotButton="0" quotePrefix="0" xfId="0"/>
    <xf numFmtId="0" fontId="3" fillId="3" borderId="1" pivotButton="0" quotePrefix="0" xfId="0"/>
    <xf numFmtId="165" fontId="0" fillId="3" borderId="1" pivotButton="0" quotePrefix="0" xfId="0"/>
    <xf numFmtId="9" fontId="0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4" fontId="3" fillId="4" borderId="1" pivotButton="0" quotePrefix="0" xfId="0"/>
    <xf numFmtId="0" fontId="3" fillId="4" borderId="1" pivotButton="0" quotePrefix="0" xfId="0"/>
    <xf numFmtId="165" fontId="0" fillId="4" borderId="1" pivotButton="0" quotePrefix="0" xfId="0"/>
    <xf numFmtId="9" fontId="0" fillId="4" borderId="1" applyAlignment="1" pivotButton="0" quotePrefix="0" xfId="0">
      <alignment horizontal="center" vertical="center"/>
    </xf>
    <xf numFmtId="0" fontId="0" fillId="5" borderId="1" pivotButton="0" quotePrefix="0" xfId="0"/>
    <xf numFmtId="0" fontId="2" fillId="5" borderId="1" applyAlignment="1" pivotButton="0" quotePrefix="0" xfId="0">
      <alignment horizontal="right"/>
    </xf>
    <xf numFmtId="0" fontId="2" fillId="5" borderId="1" pivotButton="0" quotePrefix="0" xfId="0"/>
    <xf numFmtId="165" fontId="2" fillId="5" borderId="1" pivotButton="0" quotePrefix="0" xfId="0"/>
    <xf numFmtId="0" fontId="1" fillId="0" borderId="0" pivotButton="0" quotePrefix="0" xfId="0"/>
    <xf numFmtId="0" fontId="2" fillId="3" borderId="1" pivotButton="0" quotePrefix="0" xfId="0"/>
    <xf numFmtId="0" fontId="0" fillId="6" borderId="1" pivotButton="0" quotePrefix="0" xfId="0"/>
    <xf numFmtId="165" fontId="0" fillId="6" borderId="1" pivotButton="0" quotePrefix="0" xfId="0"/>
    <xf numFmtId="0" fontId="4" fillId="7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4" fillId="2" borderId="1" pivotButton="0" quotePrefix="0" xfId="0"/>
    <xf numFmtId="0" fontId="2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0" borderId="0" pivotButton="0" quotePrefix="0" xfId="0"/>
    <xf numFmtId="164" fontId="3" fillId="3" borderId="1" pivotButton="0" quotePrefix="0" xfId="0"/>
    <xf numFmtId="165" fontId="0" fillId="3" borderId="1" pivotButton="0" quotePrefix="0" xfId="0"/>
    <xf numFmtId="164" fontId="3" fillId="4" borderId="1" pivotButton="0" quotePrefix="0" xfId="0"/>
    <xf numFmtId="165" fontId="0" fillId="4" borderId="1" pivotButton="0" quotePrefix="0" xfId="0"/>
    <xf numFmtId="165" fontId="2" fillId="5" borderId="1" pivotButton="0" quotePrefix="0" xfId="0"/>
    <xf numFmtId="165" fontId="0" fillId="6" borderId="1" pivotButton="0" quotePrefix="0" xfId="0"/>
  </cellXfs>
  <cellStyles count="1">
    <cellStyle name="Normal" xfId="0" builtinId="0" hidden="0"/>
  </cellStyles>
  <dxfs count="4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854D0E"/>
      </font>
      <fill>
        <patternFill patternType="solid">
          <fgColor rgb="00FEF9C3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E40AF"/>
      </font>
      <fill>
        <patternFill patternType="solid">
          <fgColor rgb="00DBEAF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Spend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'Dashboard'!$A$11:$A$19</f>
            </numRef>
          </cat>
          <val>
            <numRef>
              <f>'Dashboard'!$B$11:$B$19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 Spend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Orders by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'Dashboard'!E10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'Dashboard'!$D$11:$D$14</f>
            </numRef>
          </cat>
          <val>
            <numRef>
              <f>'Dashboard'!$E$11:$E$14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26" customWidth="1" min="3" max="3"/>
    <col width="32" customWidth="1" min="4" max="4"/>
    <col width="16" customWidth="1" min="5" max="5"/>
    <col width="10" customWidth="1" min="6" max="6"/>
    <col width="12" customWidth="1" min="7" max="7"/>
    <col width="10" customWidth="1" min="8" max="8"/>
    <col width="13" customWidth="1" min="9" max="9"/>
    <col width="13" customWidth="1" min="10" max="10"/>
    <col width="14" customWidth="1" min="11" max="11"/>
    <col width="12" customWidth="1" min="12" max="12"/>
    <col width="14" customWidth="1" min="13" max="13"/>
    <col width="15" customWidth="1" min="14" max="14"/>
  </cols>
  <sheetData>
    <row r="1" ht="28" customHeight="1">
      <c r="A1" s="1" t="inlineStr">
        <is>
          <t>PURCHASE ORDER REGISTER</t>
        </is>
      </c>
    </row>
    <row r="2">
      <c r="A2" s="2" t="inlineStr">
        <is>
          <t>Company: Riverside Trading Ltd</t>
        </is>
      </c>
      <c r="H2" s="2" t="inlineStr">
        <is>
          <t>Report Date:</t>
        </is>
      </c>
      <c r="I2" s="31" t="n">
        <v>46217</v>
      </c>
    </row>
    <row r="3"/>
    <row r="4" ht="32" customHeight="1">
      <c r="A4" s="4" t="inlineStr">
        <is>
          <t>PO Number</t>
        </is>
      </c>
      <c r="B4" s="4" t="inlineStr">
        <is>
          <t>Order Date</t>
        </is>
      </c>
      <c r="C4" s="4" t="inlineStr">
        <is>
          <t>Supplier</t>
        </is>
      </c>
      <c r="D4" s="4" t="inlineStr">
        <is>
          <t>Item Description</t>
        </is>
      </c>
      <c r="E4" s="4" t="inlineStr">
        <is>
          <t>Category</t>
        </is>
      </c>
      <c r="F4" s="4" t="inlineStr">
        <is>
          <t>Quantity</t>
        </is>
      </c>
      <c r="G4" s="4" t="inlineStr">
        <is>
          <t>Unit Price</t>
        </is>
      </c>
      <c r="H4" s="4" t="inlineStr">
        <is>
          <t>VAT Rate</t>
        </is>
      </c>
      <c r="I4" s="4" t="inlineStr">
        <is>
          <t>Net Amount</t>
        </is>
      </c>
      <c r="J4" s="4" t="inlineStr">
        <is>
          <t>VAT Amount</t>
        </is>
      </c>
      <c r="K4" s="4" t="inlineStr">
        <is>
          <t>Total Amount</t>
        </is>
      </c>
      <c r="L4" s="4" t="inlineStr">
        <is>
          <t>Status</t>
        </is>
      </c>
      <c r="M4" s="4" t="inlineStr">
        <is>
          <t>Expected Delivery</t>
        </is>
      </c>
      <c r="N4" s="4" t="inlineStr">
        <is>
          <t>Lead Time (Days)</t>
        </is>
      </c>
    </row>
    <row r="5">
      <c r="A5" s="5" t="inlineStr">
        <is>
          <t>PO-1001</t>
        </is>
      </c>
      <c r="B5" s="32" t="n">
        <v>46175</v>
      </c>
      <c r="C5" s="7" t="inlineStr">
        <is>
          <t>Bristol Office Supplies Ltd</t>
        </is>
      </c>
      <c r="D5" s="7" t="inlineStr">
        <is>
          <t>A4 Copier Paper (Box of 5 Reams)</t>
        </is>
      </c>
      <c r="E5" s="7" t="inlineStr">
        <is>
          <t>Office Supplies</t>
        </is>
      </c>
      <c r="F5" s="5" t="n">
        <v>20</v>
      </c>
      <c r="G5" s="33" t="n">
        <v>24.5</v>
      </c>
      <c r="H5" s="9" t="n">
        <v>0.2</v>
      </c>
      <c r="I5" s="33">
        <f>F5*G5</f>
        <v/>
      </c>
      <c r="J5" s="33">
        <f>I5*H5</f>
        <v/>
      </c>
      <c r="K5" s="33">
        <f>I5+J5</f>
        <v/>
      </c>
      <c r="L5" s="5" t="inlineStr">
        <is>
          <t>Delivered</t>
        </is>
      </c>
      <c r="M5" s="32" t="n">
        <v>46182</v>
      </c>
      <c r="N5" s="5">
        <f>IFERROR(VLOOKUP(C5,'Supplier List'!$A$5:$E$14,5,FALSE),"")</f>
        <v/>
      </c>
    </row>
    <row r="6">
      <c r="A6" s="10" t="inlineStr">
        <is>
          <t>PO-1002</t>
        </is>
      </c>
      <c r="B6" s="34" t="n">
        <v>46178</v>
      </c>
      <c r="C6" s="12" t="inlineStr">
        <is>
          <t>Manchester Steel Co</t>
        </is>
      </c>
      <c r="D6" s="12" t="inlineStr">
        <is>
          <t>Galvanised Steel Sheets 2mm</t>
        </is>
      </c>
      <c r="E6" s="12" t="inlineStr">
        <is>
          <t>Raw Materials</t>
        </is>
      </c>
      <c r="F6" s="10" t="n">
        <v>50</v>
      </c>
      <c r="G6" s="35" t="n">
        <v>38.75</v>
      </c>
      <c r="H6" s="14" t="n">
        <v>0.2</v>
      </c>
      <c r="I6" s="35">
        <f>F6*G6</f>
        <v/>
      </c>
      <c r="J6" s="35">
        <f>I6*H6</f>
        <v/>
      </c>
      <c r="K6" s="35">
        <f>I6+J6</f>
        <v/>
      </c>
      <c r="L6" s="10" t="inlineStr">
        <is>
          <t>Delivered</t>
        </is>
      </c>
      <c r="M6" s="34" t="n">
        <v>46192</v>
      </c>
      <c r="N6" s="10">
        <f>IFERROR(VLOOKUP(C6,'Supplier List'!$A$5:$E$14,5,FALSE),"")</f>
        <v/>
      </c>
    </row>
    <row r="7">
      <c r="A7" s="5" t="inlineStr">
        <is>
          <t>PO-1003</t>
        </is>
      </c>
      <c r="B7" s="32" t="n">
        <v>46182</v>
      </c>
      <c r="C7" s="7" t="inlineStr">
        <is>
          <t>Leeds Print Works</t>
        </is>
      </c>
      <c r="D7" s="7" t="inlineStr">
        <is>
          <t>Company Brochures (Full Colour)</t>
        </is>
      </c>
      <c r="E7" s="7" t="inlineStr">
        <is>
          <t>Printing</t>
        </is>
      </c>
      <c r="F7" s="5" t="n">
        <v>500</v>
      </c>
      <c r="G7" s="33" t="n">
        <v>1.2</v>
      </c>
      <c r="H7" s="9" t="n">
        <v>0.2</v>
      </c>
      <c r="I7" s="33">
        <f>F7*G7</f>
        <v/>
      </c>
      <c r="J7" s="33">
        <f>I7*H7</f>
        <v/>
      </c>
      <c r="K7" s="33">
        <f>I7+J7</f>
        <v/>
      </c>
      <c r="L7" s="5" t="inlineStr">
        <is>
          <t>Delivered</t>
        </is>
      </c>
      <c r="M7" s="32" t="n">
        <v>46189</v>
      </c>
      <c r="N7" s="5">
        <f>IFERROR(VLOOKUP(C7,'Supplier List'!$A$5:$E$14,5,FALSE),"")</f>
        <v/>
      </c>
    </row>
    <row r="8">
      <c r="A8" s="10" t="inlineStr">
        <is>
          <t>PO-1004</t>
        </is>
      </c>
      <c r="B8" s="34" t="n">
        <v>46185</v>
      </c>
      <c r="C8" s="12" t="inlineStr">
        <is>
          <t>Glasgow Packaging Ltd</t>
        </is>
      </c>
      <c r="D8" s="12" t="inlineStr">
        <is>
          <t>Cardboard Boxes 60x40x40cm</t>
        </is>
      </c>
      <c r="E8" s="12" t="inlineStr">
        <is>
          <t>Packaging</t>
        </is>
      </c>
      <c r="F8" s="10" t="n">
        <v>300</v>
      </c>
      <c r="G8" s="35" t="n">
        <v>2.15</v>
      </c>
      <c r="H8" s="14" t="n">
        <v>0.2</v>
      </c>
      <c r="I8" s="35">
        <f>F8*G8</f>
        <v/>
      </c>
      <c r="J8" s="35">
        <f>I8*H8</f>
        <v/>
      </c>
      <c r="K8" s="35">
        <f>I8+J8</f>
        <v/>
      </c>
      <c r="L8" s="10" t="inlineStr">
        <is>
          <t>Approved</t>
        </is>
      </c>
      <c r="M8" s="34" t="n">
        <v>46199</v>
      </c>
      <c r="N8" s="10">
        <f>IFERROR(VLOOKUP(C8,'Supplier List'!$A$5:$E$14,5,FALSE),"")</f>
        <v/>
      </c>
    </row>
    <row r="9">
      <c r="A9" s="5" t="inlineStr">
        <is>
          <t>PO-1005</t>
        </is>
      </c>
      <c r="B9" s="32" t="n">
        <v>46189</v>
      </c>
      <c r="C9" s="7" t="inlineStr">
        <is>
          <t>Birmingham Hardware Ltd</t>
        </is>
      </c>
      <c r="D9" s="7" t="inlineStr">
        <is>
          <t>Stainless Steel Fixings (Assorted)</t>
        </is>
      </c>
      <c r="E9" s="7" t="inlineStr">
        <is>
          <t>Hardware</t>
        </is>
      </c>
      <c r="F9" s="5" t="n">
        <v>150</v>
      </c>
      <c r="G9" s="33" t="n">
        <v>3.6</v>
      </c>
      <c r="H9" s="9" t="n">
        <v>0.2</v>
      </c>
      <c r="I9" s="33">
        <f>F9*G9</f>
        <v/>
      </c>
      <c r="J9" s="33">
        <f>I9*H9</f>
        <v/>
      </c>
      <c r="K9" s="33">
        <f>I9+J9</f>
        <v/>
      </c>
      <c r="L9" s="5" t="inlineStr">
        <is>
          <t>Approved</t>
        </is>
      </c>
      <c r="M9" s="32" t="n">
        <v>46203</v>
      </c>
      <c r="N9" s="5">
        <f>IFERROR(VLOOKUP(C9,'Supplier List'!$A$5:$E$14,5,FALSE),"")</f>
        <v/>
      </c>
    </row>
    <row r="10">
      <c r="A10" s="10" t="inlineStr">
        <is>
          <t>PO-1006</t>
        </is>
      </c>
      <c r="B10" s="34" t="n">
        <v>46192</v>
      </c>
      <c r="C10" s="12" t="inlineStr">
        <is>
          <t>London Tech Distributors</t>
        </is>
      </c>
      <c r="D10" s="12" t="inlineStr">
        <is>
          <t>Wireless Barcode Scanners</t>
        </is>
      </c>
      <c r="E10" s="12" t="inlineStr">
        <is>
          <t>Technology</t>
        </is>
      </c>
      <c r="F10" s="10" t="n">
        <v>8</v>
      </c>
      <c r="G10" s="35" t="n">
        <v>145</v>
      </c>
      <c r="H10" s="14" t="n">
        <v>0.2</v>
      </c>
      <c r="I10" s="35">
        <f>F10*G10</f>
        <v/>
      </c>
      <c r="J10" s="35">
        <f>I10*H10</f>
        <v/>
      </c>
      <c r="K10" s="35">
        <f>I10+J10</f>
        <v/>
      </c>
      <c r="L10" s="10" t="inlineStr">
        <is>
          <t>Pending</t>
        </is>
      </c>
      <c r="M10" s="34" t="n">
        <v>46206</v>
      </c>
      <c r="N10" s="10">
        <f>IFERROR(VLOOKUP(C10,'Supplier List'!$A$5:$E$14,5,FALSE),"")</f>
        <v/>
      </c>
    </row>
    <row r="11">
      <c r="A11" s="5" t="inlineStr">
        <is>
          <t>PO-1007</t>
        </is>
      </c>
      <c r="B11" s="32" t="n">
        <v>46196</v>
      </c>
      <c r="C11" s="7" t="inlineStr">
        <is>
          <t>Cardiff Timber Merchants</t>
        </is>
      </c>
      <c r="D11" s="7" t="inlineStr">
        <is>
          <t>Treated Timber Planks 3m</t>
        </is>
      </c>
      <c r="E11" s="7" t="inlineStr">
        <is>
          <t>Timber</t>
        </is>
      </c>
      <c r="F11" s="5" t="n">
        <v>80</v>
      </c>
      <c r="G11" s="33" t="n">
        <v>12.9</v>
      </c>
      <c r="H11" s="9" t="n">
        <v>0.2</v>
      </c>
      <c r="I11" s="33">
        <f>F11*G11</f>
        <v/>
      </c>
      <c r="J11" s="33">
        <f>I11*H11</f>
        <v/>
      </c>
      <c r="K11" s="33">
        <f>I11+J11</f>
        <v/>
      </c>
      <c r="L11" s="5" t="inlineStr">
        <is>
          <t>Pending</t>
        </is>
      </c>
      <c r="M11" s="32" t="n">
        <v>46210</v>
      </c>
      <c r="N11" s="5">
        <f>IFERROR(VLOOKUP(C11,'Supplier List'!$A$5:$E$14,5,FALSE),"")</f>
        <v/>
      </c>
    </row>
    <row r="12">
      <c r="A12" s="10" t="inlineStr">
        <is>
          <t>PO-1008</t>
        </is>
      </c>
      <c r="B12" s="34" t="n">
        <v>46200</v>
      </c>
      <c r="C12" s="12" t="inlineStr">
        <is>
          <t>Newcastle Electricals Ltd</t>
        </is>
      </c>
      <c r="D12" s="12" t="inlineStr">
        <is>
          <t>LED Panel Lights 600x600mm</t>
        </is>
      </c>
      <c r="E12" s="12" t="inlineStr">
        <is>
          <t>Electrical</t>
        </is>
      </c>
      <c r="F12" s="10" t="n">
        <v>40</v>
      </c>
      <c r="G12" s="35" t="n">
        <v>22.3</v>
      </c>
      <c r="H12" s="14" t="n">
        <v>0.2</v>
      </c>
      <c r="I12" s="35">
        <f>F12*G12</f>
        <v/>
      </c>
      <c r="J12" s="35">
        <f>I12*H12</f>
        <v/>
      </c>
      <c r="K12" s="35">
        <f>I12+J12</f>
        <v/>
      </c>
      <c r="L12" s="10" t="inlineStr">
        <is>
          <t>Pending</t>
        </is>
      </c>
      <c r="M12" s="34" t="n">
        <v>46214</v>
      </c>
      <c r="N12" s="10">
        <f>IFERROR(VLOOKUP(C12,'Supplier List'!$A$5:$E$14,5,FALSE),"")</f>
        <v/>
      </c>
    </row>
    <row r="13">
      <c r="A13" s="5" t="inlineStr">
        <is>
          <t>PO-1009</t>
        </is>
      </c>
      <c r="B13" s="32" t="n">
        <v>46204</v>
      </c>
      <c r="C13" s="7" t="inlineStr">
        <is>
          <t>Sheffield Tools &amp; Fasteners</t>
        </is>
      </c>
      <c r="D13" s="7" t="inlineStr">
        <is>
          <t>Cordless Drill Sets</t>
        </is>
      </c>
      <c r="E13" s="7" t="inlineStr">
        <is>
          <t>Tools</t>
        </is>
      </c>
      <c r="F13" s="5" t="n">
        <v>12</v>
      </c>
      <c r="G13" s="33" t="n">
        <v>89.98999999999999</v>
      </c>
      <c r="H13" s="9" t="n">
        <v>0.2</v>
      </c>
      <c r="I13" s="33">
        <f>F13*G13</f>
        <v/>
      </c>
      <c r="J13" s="33">
        <f>I13*H13</f>
        <v/>
      </c>
      <c r="K13" s="33">
        <f>I13+J13</f>
        <v/>
      </c>
      <c r="L13" s="5" t="inlineStr">
        <is>
          <t>Cancelled</t>
        </is>
      </c>
      <c r="M13" s="32" t="n">
        <v>46218</v>
      </c>
      <c r="N13" s="5">
        <f>IFERROR(VLOOKUP(C13,'Supplier List'!$A$5:$E$14,5,FALSE),"")</f>
        <v/>
      </c>
    </row>
    <row r="14">
      <c r="A14" s="10" t="inlineStr">
        <is>
          <t>PO-1010</t>
        </is>
      </c>
      <c r="B14" s="34" t="n">
        <v>46207</v>
      </c>
      <c r="C14" s="12" t="inlineStr">
        <is>
          <t>Bristol Office Supplies Ltd</t>
        </is>
      </c>
      <c r="D14" s="12" t="inlineStr">
        <is>
          <t>Ring Binders A4 (Pack of 10)</t>
        </is>
      </c>
      <c r="E14" s="12" t="inlineStr">
        <is>
          <t>Office Supplies</t>
        </is>
      </c>
      <c r="F14" s="10" t="n">
        <v>60</v>
      </c>
      <c r="G14" s="35" t="n">
        <v>15.4</v>
      </c>
      <c r="H14" s="14" t="n">
        <v>0.2</v>
      </c>
      <c r="I14" s="35">
        <f>F14*G14</f>
        <v/>
      </c>
      <c r="J14" s="35">
        <f>I14*H14</f>
        <v/>
      </c>
      <c r="K14" s="35">
        <f>I14+J14</f>
        <v/>
      </c>
      <c r="L14" s="10" t="inlineStr">
        <is>
          <t>Pending</t>
        </is>
      </c>
      <c r="M14" s="34" t="n">
        <v>46221</v>
      </c>
      <c r="N14" s="10">
        <f>IFERROR(VLOOKUP(C14,'Supplier List'!$A$5:$E$14,5,FALSE),"")</f>
        <v/>
      </c>
    </row>
    <row r="15">
      <c r="A15" s="15" t="n"/>
      <c r="B15" s="15" t="n"/>
      <c r="C15" s="15" t="n"/>
      <c r="D15" s="15" t="n"/>
      <c r="E15" s="16" t="inlineStr">
        <is>
          <t>TOTALS</t>
        </is>
      </c>
      <c r="F15" s="17">
        <f>SUM(F5:F14)</f>
        <v/>
      </c>
      <c r="G15" s="15" t="n"/>
      <c r="H15" s="15" t="n"/>
      <c r="I15" s="36">
        <f>SUM(I5:I14)</f>
        <v/>
      </c>
      <c r="J15" s="36">
        <f>SUM(J5:J14)</f>
        <v/>
      </c>
      <c r="K15" s="36">
        <f>SUM(K5:K14)</f>
        <v/>
      </c>
      <c r="L15" s="15" t="n"/>
      <c r="M15" s="15" t="n"/>
      <c r="N15" s="15" t="n"/>
    </row>
  </sheetData>
  <mergeCells count="1">
    <mergeCell ref="A1:N1"/>
  </mergeCells>
  <conditionalFormatting sqref="L5:L14">
    <cfRule type="expression" priority="1" dxfId="0" stopIfTrue="1">
      <formula>L5="Delivered"</formula>
    </cfRule>
    <cfRule type="expression" priority="2" dxfId="1" stopIfTrue="1">
      <formula>L5="Pending"</formula>
    </cfRule>
    <cfRule type="expression" priority="3" dxfId="2" stopIfTrue="1">
      <formula>L5="Cancelled"</formula>
    </cfRule>
    <cfRule type="expression" priority="4" dxfId="3" stopIfTrue="1">
      <formula>L5="Approved"</formula>
    </cfRule>
  </conditionalFormatting>
  <dataValidations count="2">
    <dataValidation sqref="L5:L34" showErrorMessage="1" showInputMessage="1" allowBlank="1" type="list">
      <formula1>"Pending,Approved,Delivered,Cancelled"</formula1>
    </dataValidation>
    <dataValidation sqref="E5:E34" showErrorMessage="1" showInputMessage="1" allowBlank="1" type="list">
      <formula1>"Office Supplies,Raw Materials,Printing,Packaging,Hardware,Technology,Timber,Electrical,Tools"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6" customWidth="1" min="3" max="3"/>
    <col width="32" customWidth="1" min="4" max="4"/>
    <col width="16" customWidth="1" min="5" max="5"/>
    <col width="13" customWidth="1" min="6" max="6"/>
  </cols>
  <sheetData>
    <row r="1" ht="26" customHeight="1">
      <c r="A1" s="19" t="inlineStr">
        <is>
          <t>APPROVED SUPPLIER LIST</t>
        </is>
      </c>
    </row>
    <row r="2"/>
    <row r="3"/>
    <row r="4" ht="26" customHeight="1">
      <c r="A4" s="4" t="inlineStr">
        <is>
          <t>Supplier Name</t>
        </is>
      </c>
      <c r="B4" s="4" t="inlineStr">
        <is>
          <t>Contact Name</t>
        </is>
      </c>
      <c r="C4" s="4" t="inlineStr">
        <is>
          <t>Phone</t>
        </is>
      </c>
      <c r="D4" s="4" t="inlineStr">
        <is>
          <t>Email</t>
        </is>
      </c>
      <c r="E4" s="4" t="inlineStr">
        <is>
          <t>Lead Time (Days)</t>
        </is>
      </c>
      <c r="F4" s="4" t="inlineStr">
        <is>
          <t>Rating (1-5)</t>
        </is>
      </c>
    </row>
    <row r="5">
      <c r="A5" s="7" t="inlineStr">
        <is>
          <t>Bristol Office Supplies Ltd</t>
        </is>
      </c>
      <c r="B5" s="7" t="inlineStr">
        <is>
          <t>Amelia Turner</t>
        </is>
      </c>
      <c r="C5" s="7" t="inlineStr">
        <is>
          <t>0117 496 0021</t>
        </is>
      </c>
      <c r="D5" s="7" t="inlineStr">
        <is>
          <t>sales@bristolofficesupplies.co.uk</t>
        </is>
      </c>
      <c r="E5" s="5" t="n">
        <v>7</v>
      </c>
      <c r="F5" s="5" t="n">
        <v>5</v>
      </c>
    </row>
    <row r="6">
      <c r="A6" s="12" t="inlineStr">
        <is>
          <t>Manchester Steel Co</t>
        </is>
      </c>
      <c r="B6" s="12" t="inlineStr">
        <is>
          <t>Jack Whitfield</t>
        </is>
      </c>
      <c r="C6" s="12" t="inlineStr">
        <is>
          <t>0161 273 5588</t>
        </is>
      </c>
      <c r="D6" s="12" t="inlineStr">
        <is>
          <t>orders@manchestersteel.co.uk</t>
        </is>
      </c>
      <c r="E6" s="10" t="n">
        <v>14</v>
      </c>
      <c r="F6" s="10" t="n">
        <v>4</v>
      </c>
    </row>
    <row r="7">
      <c r="A7" s="7" t="inlineStr">
        <is>
          <t>Leeds Print Works</t>
        </is>
      </c>
      <c r="B7" s="7" t="inlineStr">
        <is>
          <t>Sophie Marsden</t>
        </is>
      </c>
      <c r="C7" s="7" t="inlineStr">
        <is>
          <t>0113 245 7712</t>
        </is>
      </c>
      <c r="D7" s="7" t="inlineStr">
        <is>
          <t>print@leedsprintworks.co.uk</t>
        </is>
      </c>
      <c r="E7" s="5" t="n">
        <v>7</v>
      </c>
      <c r="F7" s="5" t="n">
        <v>5</v>
      </c>
    </row>
    <row r="8">
      <c r="A8" s="12" t="inlineStr">
        <is>
          <t>Glasgow Packaging Ltd</t>
        </is>
      </c>
      <c r="B8" s="12" t="inlineStr">
        <is>
          <t>Harry Buchanan</t>
        </is>
      </c>
      <c r="C8" s="12" t="inlineStr">
        <is>
          <t>0141 552 3390</t>
        </is>
      </c>
      <c r="D8" s="12" t="inlineStr">
        <is>
          <t>sales@glasgowpackaging.co.uk</t>
        </is>
      </c>
      <c r="E8" s="10" t="n">
        <v>14</v>
      </c>
      <c r="F8" s="10" t="n">
        <v>4</v>
      </c>
    </row>
    <row r="9">
      <c r="A9" s="7" t="inlineStr">
        <is>
          <t>Birmingham Hardware Ltd</t>
        </is>
      </c>
      <c r="B9" s="7" t="inlineStr">
        <is>
          <t>Emily Foster</t>
        </is>
      </c>
      <c r="C9" s="7" t="inlineStr">
        <is>
          <t>0121 622 4471</t>
        </is>
      </c>
      <c r="D9" s="7" t="inlineStr">
        <is>
          <t>trade@bhamhardware.co.uk</t>
        </is>
      </c>
      <c r="E9" s="5" t="n">
        <v>14</v>
      </c>
      <c r="F9" s="5" t="n">
        <v>3</v>
      </c>
    </row>
    <row r="10">
      <c r="A10" s="12" t="inlineStr">
        <is>
          <t>London Tech Distributors</t>
        </is>
      </c>
      <c r="B10" s="12" t="inlineStr">
        <is>
          <t>Oliver Bennett</t>
        </is>
      </c>
      <c r="C10" s="12" t="inlineStr">
        <is>
          <t>020 7946 0958</t>
        </is>
      </c>
      <c r="D10" s="12" t="inlineStr">
        <is>
          <t>sales@londontechdist.co.uk</t>
        </is>
      </c>
      <c r="E10" s="10" t="n">
        <v>14</v>
      </c>
      <c r="F10" s="10" t="n">
        <v>5</v>
      </c>
    </row>
    <row r="11">
      <c r="A11" s="7" t="inlineStr">
        <is>
          <t>Cardiff Timber Merchants</t>
        </is>
      </c>
      <c r="B11" s="7" t="inlineStr">
        <is>
          <t>Olivia Rees</t>
        </is>
      </c>
      <c r="C11" s="7" t="inlineStr">
        <is>
          <t>029 2049 6631</t>
        </is>
      </c>
      <c r="D11" s="7" t="inlineStr">
        <is>
          <t>sales@cardifftimber.co.uk</t>
        </is>
      </c>
      <c r="E11" s="5" t="n">
        <v>14</v>
      </c>
      <c r="F11" s="5" t="n">
        <v>4</v>
      </c>
    </row>
    <row r="12">
      <c r="A12" s="12" t="inlineStr">
        <is>
          <t>Newcastle Electricals Ltd</t>
        </is>
      </c>
      <c r="B12" s="12" t="inlineStr">
        <is>
          <t>George Robson</t>
        </is>
      </c>
      <c r="C12" s="12" t="inlineStr">
        <is>
          <t>0191 232 8845</t>
        </is>
      </c>
      <c r="D12" s="12" t="inlineStr">
        <is>
          <t>sales@newcastleelectricals.co.uk</t>
        </is>
      </c>
      <c r="E12" s="10" t="n">
        <v>14</v>
      </c>
      <c r="F12" s="10" t="n">
        <v>4</v>
      </c>
    </row>
    <row r="13">
      <c r="A13" s="7" t="inlineStr">
        <is>
          <t>Sheffield Tools &amp; Fasteners</t>
        </is>
      </c>
      <c r="B13" s="7" t="inlineStr">
        <is>
          <t>Isla Coleman</t>
        </is>
      </c>
      <c r="C13" s="7" t="inlineStr">
        <is>
          <t>0114 275 9902</t>
        </is>
      </c>
      <c r="D13" s="7" t="inlineStr">
        <is>
          <t>orders@sheffieldtools.co.uk</t>
        </is>
      </c>
      <c r="E13" s="5" t="n">
        <v>10</v>
      </c>
      <c r="F13" s="5" t="n">
        <v>3</v>
      </c>
    </row>
    <row r="14">
      <c r="A14" s="12" t="inlineStr">
        <is>
          <t>Leeds Print Works Ltd</t>
        </is>
      </c>
      <c r="B14" s="12" t="inlineStr">
        <is>
          <t>Charlie Dunn</t>
        </is>
      </c>
      <c r="C14" s="12" t="inlineStr">
        <is>
          <t>0113 245 7799</t>
        </is>
      </c>
      <c r="D14" s="12" t="inlineStr">
        <is>
          <t>accounts@leedsprintworks.co.uk</t>
        </is>
      </c>
      <c r="E14" s="10" t="n">
        <v>7</v>
      </c>
      <c r="F14" s="10" t="n">
        <v>5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4" customWidth="1" min="3" max="3"/>
    <col width="16" customWidth="1" min="4" max="4"/>
    <col width="12" customWidth="1" min="5" max="5"/>
    <col width="4" customWidth="1" min="6" max="6"/>
  </cols>
  <sheetData>
    <row r="1" ht="28" customHeight="1">
      <c r="A1" s="19" t="inlineStr">
        <is>
          <t>PURCHASE ORDER DASHBOARD</t>
        </is>
      </c>
    </row>
    <row r="2"/>
    <row r="3">
      <c r="A3" s="20" t="inlineStr">
        <is>
          <t>Total Purchase Orders</t>
        </is>
      </c>
      <c r="B3" s="21">
        <f>COUNTA('Purchase Orders'!A5:A14)</f>
        <v/>
      </c>
    </row>
    <row r="4">
      <c r="A4" s="20" t="inlineStr">
        <is>
          <t>Total Spend (Net)</t>
        </is>
      </c>
      <c r="B4" s="37">
        <f>'Purchase Orders'!I15</f>
        <v/>
      </c>
    </row>
    <row r="5">
      <c r="A5" s="20" t="inlineStr">
        <is>
          <t>Total VAT</t>
        </is>
      </c>
      <c r="B5" s="37">
        <f>'Purchase Orders'!J15</f>
        <v/>
      </c>
    </row>
    <row r="6">
      <c r="A6" s="20" t="inlineStr">
        <is>
          <t>Total Spend (Gross)</t>
        </is>
      </c>
      <c r="B6" s="37">
        <f>'Purchase Orders'!K15</f>
        <v/>
      </c>
    </row>
    <row r="7">
      <c r="A7" s="20" t="inlineStr">
        <is>
          <t>Average Order Value</t>
        </is>
      </c>
      <c r="B7" s="37">
        <f>IFERROR('Purchase Orders'!K15/COUNTA('Purchase Orders'!A5:A14),0)</f>
        <v/>
      </c>
    </row>
    <row r="8"/>
    <row r="9"/>
    <row r="10">
      <c r="A10" s="23" t="inlineStr">
        <is>
          <t>Category</t>
        </is>
      </c>
      <c r="B10" s="23" t="inlineStr">
        <is>
          <t>Total Spend</t>
        </is>
      </c>
      <c r="D10" s="23" t="inlineStr">
        <is>
          <t>Status</t>
        </is>
      </c>
      <c r="E10" s="23" t="inlineStr">
        <is>
          <t>Count</t>
        </is>
      </c>
    </row>
    <row r="11">
      <c r="A11" s="7" t="inlineStr">
        <is>
          <t>Office Supplies</t>
        </is>
      </c>
      <c r="B11" s="33">
        <f>SUMIF('Purchase Orders'!E5:E14,A11,'Purchase Orders'!K5:K14)</f>
        <v/>
      </c>
      <c r="D11" s="5" t="inlineStr">
        <is>
          <t>Pending</t>
        </is>
      </c>
      <c r="E11" s="24">
        <f>COUNTIF('Purchase Orders'!L5:L14,D11)</f>
        <v/>
      </c>
    </row>
    <row r="12">
      <c r="A12" s="12" t="inlineStr">
        <is>
          <t>Raw Materials</t>
        </is>
      </c>
      <c r="B12" s="35">
        <f>SUMIF('Purchase Orders'!E5:E14,A12,'Purchase Orders'!K5:K14)</f>
        <v/>
      </c>
      <c r="D12" s="10" t="inlineStr">
        <is>
          <t>Approved</t>
        </is>
      </c>
      <c r="E12" s="25">
        <f>COUNTIF('Purchase Orders'!L5:L14,D12)</f>
        <v/>
      </c>
    </row>
    <row r="13">
      <c r="A13" s="7" t="inlineStr">
        <is>
          <t>Printing</t>
        </is>
      </c>
      <c r="B13" s="33">
        <f>SUMIF('Purchase Orders'!E5:E14,A13,'Purchase Orders'!K5:K14)</f>
        <v/>
      </c>
      <c r="D13" s="5" t="inlineStr">
        <is>
          <t>Delivered</t>
        </is>
      </c>
      <c r="E13" s="24">
        <f>COUNTIF('Purchase Orders'!L5:L14,D13)</f>
        <v/>
      </c>
    </row>
    <row r="14">
      <c r="A14" s="12" t="inlineStr">
        <is>
          <t>Packaging</t>
        </is>
      </c>
      <c r="B14" s="35">
        <f>SUMIF('Purchase Orders'!E5:E14,A14,'Purchase Orders'!K5:K14)</f>
        <v/>
      </c>
      <c r="D14" s="10" t="inlineStr">
        <is>
          <t>Cancelled</t>
        </is>
      </c>
      <c r="E14" s="25">
        <f>COUNTIF('Purchase Orders'!L5:L14,D14)</f>
        <v/>
      </c>
    </row>
    <row r="15">
      <c r="A15" s="7" t="inlineStr">
        <is>
          <t>Hardware</t>
        </is>
      </c>
      <c r="B15" s="33">
        <f>SUMIF('Purchase Orders'!E5:E14,A15,'Purchase Orders'!K5:K14)</f>
        <v/>
      </c>
    </row>
    <row r="16">
      <c r="A16" s="12" t="inlineStr">
        <is>
          <t>Technology</t>
        </is>
      </c>
      <c r="B16" s="35">
        <f>SUMIF('Purchase Orders'!E5:E14,A16,'Purchase Orders'!K5:K14)</f>
        <v/>
      </c>
    </row>
    <row r="17">
      <c r="A17" s="7" t="inlineStr">
        <is>
          <t>Timber</t>
        </is>
      </c>
      <c r="B17" s="33">
        <f>SUMIF('Purchase Orders'!E5:E14,A17,'Purchase Orders'!K5:K14)</f>
        <v/>
      </c>
    </row>
    <row r="18">
      <c r="A18" s="12" t="inlineStr">
        <is>
          <t>Electrical</t>
        </is>
      </c>
      <c r="B18" s="35">
        <f>SUMIF('Purchase Orders'!E5:E14,A18,'Purchase Orders'!K5:K14)</f>
        <v/>
      </c>
    </row>
    <row r="19">
      <c r="A19" s="7" t="inlineStr">
        <is>
          <t>Tools</t>
        </is>
      </c>
      <c r="B19" s="33">
        <f>SUMIF('Purchase Orders'!E5:E14,A19,'Purchase Orders'!K5:K14)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9" t="inlineStr">
        <is>
          <t>HOW TO USE THIS PURCHASE ORDER TEMPLATE</t>
        </is>
      </c>
    </row>
    <row r="2"/>
    <row r="3">
      <c r="A3" s="26" t="inlineStr">
        <is>
          <t>Topic</t>
        </is>
      </c>
      <c r="B3" s="26" t="inlineStr">
        <is>
          <t>Guidance</t>
        </is>
      </c>
    </row>
    <row r="4" ht="44" customHeight="1">
      <c r="A4" s="27" t="inlineStr">
        <is>
          <t>Purchase Orders sheet</t>
        </is>
      </c>
      <c r="B4" s="28" t="inlineStr">
        <is>
          <t>This is the main register. Enter each new purchase order in a new row: PO Number, Order Date, Supplier, Item Description, Category, Quantity and Unit Price. Net Amount, VAT Amount, Total Amount and Lead Time are calculated automatically.</t>
        </is>
      </c>
    </row>
    <row r="5" ht="44" customHeight="1">
      <c r="A5" s="29" t="inlineStr">
        <is>
          <t>Supplier column</t>
        </is>
      </c>
      <c r="B5" s="30" t="inlineStr">
        <is>
          <t>Type or select the supplier name exactly as it appears in the Supplier List sheet, so the Lead Time (Days) VLOOKUP formula can find a match. Use the dropdown validation where available.</t>
        </is>
      </c>
    </row>
    <row r="6" ht="44" customHeight="1">
      <c r="A6" s="27" t="inlineStr">
        <is>
          <t>Category and Status</t>
        </is>
      </c>
      <c r="B6" s="28" t="inlineStr">
        <is>
          <t>Both columns use dropdown lists (data validation) to keep entries consistent. Status is colour-coded: yellow = Pending, blue = Approved, green = Delivered, red = Cancelled.</t>
        </is>
      </c>
    </row>
    <row r="7" ht="44" customHeight="1">
      <c r="A7" s="29" t="inlineStr">
        <is>
          <t>Formulas</t>
        </is>
      </c>
      <c r="B7" s="30" t="inlineStr">
        <is>
          <t>Net Amount = Quantity x Unit Price. VAT Amount = Net Amount x VAT Rate. Total Amount = Net Amount + VAT Amount. The Totals row sums all quantities, net, VAT and gross amounts automatically.</t>
        </is>
      </c>
    </row>
    <row r="8" ht="44" customHeight="1">
      <c r="A8" s="27" t="inlineStr">
        <is>
          <t>Supplier List sheet</t>
        </is>
      </c>
      <c r="B8" s="28" t="inlineStr">
        <is>
          <t>Maintain your approved supplier details here, including standard lead time in days and an internal rating. This feeds the Lead Time lookup on the Purchase Orders sheet.</t>
        </is>
      </c>
    </row>
    <row r="9" ht="44" customHeight="1">
      <c r="A9" s="29" t="inlineStr">
        <is>
          <t>Dashboard sheet</t>
        </is>
      </c>
      <c r="B9" s="30" t="inlineStr">
        <is>
          <t>Provides key metrics (total orders, total spend, average order value), a bar chart of spend by category and a pie chart of orders by status. All figures update automatically as you add or amend orders.</t>
        </is>
      </c>
    </row>
    <row r="10" ht="44" customHeight="1">
      <c r="A10" s="27" t="inlineStr">
        <is>
          <t>Adding new orders</t>
        </is>
      </c>
      <c r="B10" s="28" t="inlineStr">
        <is>
          <t>Insert a new row above the Totals row, copy the formulas across from an existing row, and update the PO Number, dates, supplier, description, category, quantity and unit price.</t>
        </is>
      </c>
    </row>
    <row r="11" ht="44" customHeight="1">
      <c r="A11" s="29" t="inlineStr">
        <is>
          <t>Currency and VAT</t>
        </is>
      </c>
      <c r="B11" s="30" t="inlineStr">
        <is>
          <t>All monetary values are shown in GBP (£). The standard UK VAT rate of 20% is pre-filled but can be amended per line if zero-rated or reduced-rate items apply.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2026-07-14T15:19:40Z</dcterms:created>
  <dcterms:modified xmlns:dcterms="http://purl.org/dc/terms/" xmlns:xsi="http://www.w3.org/2001/XMLSchema-instance" xsi:type="dcterms:W3CDTF">2026-07-14T15:19:40Z</dcterms:modified>
</cp:coreProperties>
</file>