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ation" sheetId="1" state="visible" r:id="rId1"/>
    <sheet xmlns:r="http://schemas.openxmlformats.org/officeDocument/2006/relationships" name="Quote Lo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b val="1"/>
      <color rgb="000F766E"/>
      <sz val="11"/>
    </font>
    <font>
      <name val="Calibri"/>
      <color rgb="00111827"/>
      <sz val="11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DC2626"/>
      <sz val="11"/>
    </font>
    <font>
      <name val="Calibri"/>
      <b val="1"/>
      <color rgb="00FFFFFF"/>
      <sz val="12"/>
    </font>
    <font>
      <name val="Calibri"/>
      <b val="1"/>
      <color rgb="0022C55E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pivotButton="0" quotePrefix="0" xfId="0"/>
    <xf numFmtId="164" fontId="3" fillId="3" borderId="0" pivotButton="0" quotePrefix="0" xfId="0"/>
    <xf numFmtId="0" fontId="4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165" fontId="5" fillId="0" borderId="0" pivotButton="0" quotePrefix="0" xfId="0"/>
    <xf numFmtId="165" fontId="6" fillId="0" borderId="0" pivotButton="0" quotePrefix="0" xfId="0"/>
    <xf numFmtId="0" fontId="7" fillId="2" borderId="0" applyAlignment="1" pivotButton="0" quotePrefix="0" xfId="0">
      <alignment horizontal="right" vertical="center"/>
    </xf>
    <xf numFmtId="165" fontId="7" fillId="2" borderId="0" pivotButton="0" quotePrefix="0" xfId="0"/>
    <xf numFmtId="0" fontId="3" fillId="0" borderId="0" pivotButton="0" quotePrefix="0" xfId="0"/>
    <xf numFmtId="164" fontId="0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5" fillId="0" borderId="0" pivotButton="0" quotePrefix="0" xfId="0"/>
    <xf numFmtId="165" fontId="8" fillId="0" borderId="0" pivotButton="0" quotePrefix="0" xfId="0"/>
    <xf numFmtId="0" fontId="4" fillId="6" borderId="0" applyAlignment="1" pivotButton="0" quotePrefix="0" xfId="0">
      <alignment horizontal="center" vertical="center"/>
    </xf>
    <xf numFmtId="0" fontId="3" fillId="4" borderId="1" pivotButton="0" quotePrefix="0" xfId="0"/>
    <xf numFmtId="0" fontId="5" fillId="4" borderId="1" pivotButton="0" quotePrefix="0" xfId="0"/>
    <xf numFmtId="0" fontId="3" fillId="5" borderId="1" pivotButton="0" quotePrefix="0" xfId="0"/>
    <xf numFmtId="165" fontId="5" fillId="5" borderId="1" pivotButton="0" quotePrefix="0" xfId="0"/>
    <xf numFmtId="165" fontId="5" fillId="4" borderId="1" pivotButton="0" quotePrefix="0" xfId="0"/>
    <xf numFmtId="166" fontId="5" fillId="5" borderId="1" pivotButton="0" quotePrefix="0" xfId="0"/>
    <xf numFmtId="0" fontId="5" fillId="5" borderId="1" pivotButton="0" quotePrefix="0" xfId="0"/>
    <xf numFmtId="0" fontId="4" fillId="2" borderId="0" pivotButton="0" quotePrefix="0" xfId="0"/>
    <xf numFmtId="165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</cellXfs>
  <cellStyles count="1">
    <cellStyle name="Normal" xfId="0" builtinId="0" hidden="0"/>
  </cellStyles>
  <dxfs count="6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9CA3AF"/>
          <bgColor rgb="009CA3AF"/>
        </patternFill>
      </fill>
    </dxf>
    <dxf>
      <font>
        <b val="1"/>
        <color rgb="00FFFFFF"/>
      </font>
      <fill>
        <patternFill patternType="solid">
          <fgColor rgb="00F59E0B"/>
          <bgColor rgb="00F59E0B"/>
        </patternFill>
      </fill>
    </dxf>
    <dxf>
      <font>
        <b val="1"/>
        <color rgb="00FFFFFF"/>
      </font>
      <fill>
        <patternFill patternType="solid">
          <fgColor rgb="0014B8A6"/>
          <bgColor rgb="0014B8A6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Quotes by Status (Count)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Quotes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Value by Status (£)</a:t>
            </a:r>
          </a:p>
        </rich>
      </tx>
    </title>
    <plotArea>
      <pieChart>
        <varyColors val="1"/>
        <ser>
          <idx val="0"/>
          <order val="0"/>
          <tx>
            <strRef>
              <f>'Dashboard'!C12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'Dashboard'!$C$13:$C$17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11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28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4" customWidth="1" min="3" max="3"/>
    <col width="12" customWidth="1" min="4" max="4"/>
    <col width="14" customWidth="1" min="5" max="5"/>
    <col width="14" customWidth="1" min="6" max="6"/>
    <col width="16" customWidth="1" min="7" max="7"/>
  </cols>
  <sheetData>
    <row r="1" ht="34" customHeight="1">
      <c r="A1" s="1" t="inlineStr">
        <is>
          <t>QUOTATION</t>
        </is>
      </c>
    </row>
    <row r="2"/>
    <row r="3">
      <c r="A3" s="2" t="inlineStr">
        <is>
          <t>From:</t>
        </is>
      </c>
      <c r="B3" s="3" t="inlineStr">
        <is>
          <t>Maple &amp; Stone Consulting Ltd</t>
        </is>
      </c>
      <c r="E3" s="2" t="inlineStr">
        <is>
          <t>Quote No:</t>
        </is>
      </c>
      <c r="F3" s="3" t="inlineStr">
        <is>
          <t>Q-2026-0091</t>
        </is>
      </c>
    </row>
    <row r="4">
      <c r="A4" s="2" t="inlineStr">
        <is>
          <t>Address:</t>
        </is>
      </c>
      <c r="B4" s="3" t="inlineStr">
        <is>
          <t>14 Corn Exchange, Leeds, LS1 7BR</t>
        </is>
      </c>
      <c r="E4" s="2" t="inlineStr">
        <is>
          <t>Date Issued:</t>
        </is>
      </c>
      <c r="F4" s="4" t="inlineStr">
        <is>
          <t>14/07/2026</t>
        </is>
      </c>
    </row>
    <row r="5">
      <c r="A5" s="2" t="inlineStr">
        <is>
          <t>Phone / Email:</t>
        </is>
      </c>
      <c r="B5" s="3" t="inlineStr">
        <is>
          <t>0113 496 0021 / hello@maplestone.co.uk</t>
        </is>
      </c>
      <c r="E5" s="2" t="inlineStr">
        <is>
          <t>Valid Until:</t>
        </is>
      </c>
      <c r="F5" s="4" t="inlineStr">
        <is>
          <t>13/08/2026</t>
        </is>
      </c>
    </row>
    <row r="6">
      <c r="A6" s="2" t="inlineStr">
        <is>
          <t>VAT Registration No:</t>
        </is>
      </c>
      <c r="B6" s="3" t="inlineStr">
        <is>
          <t>GB 246 1357 89</t>
        </is>
      </c>
      <c r="E6" s="2" t="inlineStr">
        <is>
          <t>Prepared By:</t>
        </is>
      </c>
      <c r="F6" s="3" t="inlineStr">
        <is>
          <t>Sophie Bennett</t>
        </is>
      </c>
    </row>
    <row r="7"/>
    <row r="8">
      <c r="A8" s="2" t="inlineStr">
        <is>
          <t>To:</t>
        </is>
      </c>
      <c r="B8" s="3" t="inlineStr">
        <is>
          <t>Harrow Retail Group Ltd</t>
        </is>
      </c>
    </row>
    <row r="9">
      <c r="A9" s="2" t="inlineStr">
        <is>
          <t>Address:</t>
        </is>
      </c>
      <c r="B9" s="3" t="inlineStr">
        <is>
          <t>22 Kingsway, Manchester, M2 4WQ</t>
        </is>
      </c>
    </row>
    <row r="10">
      <c r="A10" s="2" t="inlineStr">
        <is>
          <t>Contact Name:</t>
        </is>
      </c>
      <c r="B10" s="3" t="inlineStr">
        <is>
          <t>Oliver Marsh</t>
        </is>
      </c>
    </row>
    <row r="11">
      <c r="A11" s="2" t="inlineStr">
        <is>
          <t>Contact Email:</t>
        </is>
      </c>
      <c r="B11" s="3" t="inlineStr">
        <is>
          <t>oliver.marsh@harrowretail.co.uk</t>
        </is>
      </c>
    </row>
    <row r="12"/>
    <row r="13">
      <c r="A13" s="5" t="inlineStr">
        <is>
          <t>Item Description</t>
        </is>
      </c>
      <c r="B13" s="5" t="inlineStr">
        <is>
          <t>Qty</t>
        </is>
      </c>
      <c r="C13" s="5" t="inlineStr">
        <is>
          <t>Unit Price (£)</t>
        </is>
      </c>
      <c r="D13" s="5" t="inlineStr">
        <is>
          <t>VAT Rate</t>
        </is>
      </c>
      <c r="E13" s="5" t="inlineStr">
        <is>
          <t>Net Amount (£)</t>
        </is>
      </c>
      <c r="F13" s="5" t="inlineStr">
        <is>
          <t>VAT Amount (£)</t>
        </is>
      </c>
      <c r="G13" s="5" t="inlineStr">
        <is>
          <t>Line Total (£)</t>
        </is>
      </c>
    </row>
    <row r="14">
      <c r="A14" s="6" t="inlineStr">
        <is>
          <t>Strategic Business Review</t>
        </is>
      </c>
      <c r="B14" s="7" t="n">
        <v>1</v>
      </c>
      <c r="C14" s="8" t="n">
        <v>1200</v>
      </c>
      <c r="D14" s="9" t="n">
        <v>0.2</v>
      </c>
      <c r="E14" s="10">
        <f>B14*C14</f>
        <v/>
      </c>
      <c r="F14" s="10">
        <f>E14*D14</f>
        <v/>
      </c>
      <c r="G14" s="10">
        <f>E14+F14</f>
        <v/>
      </c>
    </row>
    <row r="15">
      <c r="A15" s="11" t="inlineStr">
        <is>
          <t>Financial Modelling Workshop</t>
        </is>
      </c>
      <c r="B15" s="7" t="n">
        <v>2</v>
      </c>
      <c r="C15" s="8" t="n">
        <v>450</v>
      </c>
      <c r="D15" s="12" t="n">
        <v>0.2</v>
      </c>
      <c r="E15" s="13">
        <f>B15*C15</f>
        <v/>
      </c>
      <c r="F15" s="13">
        <f>E15*D15</f>
        <v/>
      </c>
      <c r="G15" s="13">
        <f>E15+F15</f>
        <v/>
      </c>
    </row>
    <row r="16">
      <c r="A16" s="6" t="inlineStr">
        <is>
          <t>Website Redesign - Phase 1</t>
        </is>
      </c>
      <c r="B16" s="7" t="n">
        <v>1</v>
      </c>
      <c r="C16" s="8" t="n">
        <v>980</v>
      </c>
      <c r="D16" s="9" t="n">
        <v>0.2</v>
      </c>
      <c r="E16" s="10">
        <f>B16*C16</f>
        <v/>
      </c>
      <c r="F16" s="10">
        <f>E16*D16</f>
        <v/>
      </c>
      <c r="G16" s="10">
        <f>E16+F16</f>
        <v/>
      </c>
    </row>
    <row r="17">
      <c r="A17" s="11" t="inlineStr">
        <is>
          <t>SEO Audit &amp; Report</t>
        </is>
      </c>
      <c r="B17" s="7" t="n">
        <v>1</v>
      </c>
      <c r="C17" s="8" t="n">
        <v>320</v>
      </c>
      <c r="D17" s="12" t="n">
        <v>0.2</v>
      </c>
      <c r="E17" s="13">
        <f>B17*C17</f>
        <v/>
      </c>
      <c r="F17" s="13">
        <f>E17*D17</f>
        <v/>
      </c>
      <c r="G17" s="13">
        <f>E17+F17</f>
        <v/>
      </c>
    </row>
    <row r="18">
      <c r="A18" s="6" t="inlineStr">
        <is>
          <t>Staff Training Day</t>
        </is>
      </c>
      <c r="B18" s="7" t="n">
        <v>3</v>
      </c>
      <c r="C18" s="8" t="n">
        <v>275</v>
      </c>
      <c r="D18" s="9" t="n">
        <v>0.2</v>
      </c>
      <c r="E18" s="10">
        <f>B18*C18</f>
        <v/>
      </c>
      <c r="F18" s="10">
        <f>E18*D18</f>
        <v/>
      </c>
      <c r="G18" s="10">
        <f>E18+F18</f>
        <v/>
      </c>
    </row>
    <row r="19">
      <c r="A19" s="11" t="inlineStr">
        <is>
          <t>Cloud Migration Support</t>
        </is>
      </c>
      <c r="B19" s="7" t="n">
        <v>2</v>
      </c>
      <c r="C19" s="8" t="n">
        <v>410</v>
      </c>
      <c r="D19" s="12" t="n">
        <v>0.2</v>
      </c>
      <c r="E19" s="13">
        <f>B19*C19</f>
        <v/>
      </c>
      <c r="F19" s="13">
        <f>E19*D19</f>
        <v/>
      </c>
      <c r="G19" s="13">
        <f>E19+F19</f>
        <v/>
      </c>
    </row>
    <row r="20">
      <c r="A20" s="6" t="inlineStr">
        <is>
          <t>Monthly Bookkeeping Service</t>
        </is>
      </c>
      <c r="B20" s="7" t="n">
        <v>1</v>
      </c>
      <c r="C20" s="8" t="n">
        <v>350</v>
      </c>
      <c r="D20" s="9" t="n">
        <v>0.2</v>
      </c>
      <c r="E20" s="10">
        <f>B20*C20</f>
        <v/>
      </c>
      <c r="F20" s="10">
        <f>E20*D20</f>
        <v/>
      </c>
      <c r="G20" s="10">
        <f>E20+F20</f>
        <v/>
      </c>
    </row>
    <row r="21">
      <c r="A21" s="11" t="inlineStr">
        <is>
          <t>Tax Planning Session</t>
        </is>
      </c>
      <c r="B21" s="7" t="n">
        <v>1</v>
      </c>
      <c r="C21" s="8" t="n">
        <v>500</v>
      </c>
      <c r="D21" s="12" t="n">
        <v>0.2</v>
      </c>
      <c r="E21" s="13">
        <f>B21*C21</f>
        <v/>
      </c>
      <c r="F21" s="13">
        <f>E21*D21</f>
        <v/>
      </c>
      <c r="G21" s="13">
        <f>E21+F21</f>
        <v/>
      </c>
    </row>
    <row r="22">
      <c r="A22" s="6" t="inlineStr">
        <is>
          <t>Branding &amp; Logo Design</t>
        </is>
      </c>
      <c r="B22" s="7" t="n">
        <v>1</v>
      </c>
      <c r="C22" s="8" t="n">
        <v>650</v>
      </c>
      <c r="D22" s="9" t="n">
        <v>0.2</v>
      </c>
      <c r="E22" s="10">
        <f>B22*C22</f>
        <v/>
      </c>
      <c r="F22" s="10">
        <f>E22*D22</f>
        <v/>
      </c>
      <c r="G22" s="10">
        <f>E22+F22</f>
        <v/>
      </c>
    </row>
    <row r="23"/>
    <row r="24">
      <c r="F24" s="14" t="inlineStr">
        <is>
          <t>Subtotal (Net):</t>
        </is>
      </c>
      <c r="G24" s="15">
        <f>SUM(E14:E22)</f>
        <v/>
      </c>
    </row>
    <row r="25">
      <c r="F25" s="14" t="inlineStr">
        <is>
          <t>Total VAT:</t>
        </is>
      </c>
      <c r="G25" s="15">
        <f>SUM(F14:F22)</f>
        <v/>
      </c>
    </row>
    <row r="26">
      <c r="F26" s="14" t="inlineStr">
        <is>
          <t>Discount (5% if net &gt; £2,000):</t>
        </is>
      </c>
      <c r="G26" s="16">
        <f>-IF(G24&gt;2000,G24*0.05,0)</f>
        <v/>
      </c>
    </row>
    <row r="27">
      <c r="F27" s="17" t="inlineStr">
        <is>
          <t>GRAND TOTAL:</t>
        </is>
      </c>
      <c r="G27" s="18">
        <f>G24+G25+G26</f>
        <v/>
      </c>
    </row>
    <row r="28"/>
    <row r="29">
      <c r="A29" s="2" t="inlineStr">
        <is>
          <t>Terms &amp; Conditions:</t>
        </is>
      </c>
    </row>
    <row r="30">
      <c r="A30" s="19" t="inlineStr">
        <is>
          <t>1. This quotation is valid for 30 days from the date of issue.</t>
        </is>
      </c>
    </row>
    <row r="31">
      <c r="A31" s="19" t="inlineStr">
        <is>
          <t>2. Payment due within 14 days of invoice date, via bank transfer.</t>
        </is>
      </c>
    </row>
    <row r="32">
      <c r="A32" s="19" t="inlineStr">
        <is>
          <t>3. Prices exclude any third-party costs unless stated above.</t>
        </is>
      </c>
    </row>
    <row r="33">
      <c r="A33" s="19" t="inlineStr">
        <is>
          <t>Bank: NatWest | Sort Code: 60-16-13 | Account No: 44219087</t>
        </is>
      </c>
    </row>
  </sheetData>
  <mergeCells count="5">
    <mergeCell ref="A1:G1"/>
    <mergeCell ref="A30:G30"/>
    <mergeCell ref="A31:G31"/>
    <mergeCell ref="A32:G32"/>
    <mergeCell ref="A33:G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3" customWidth="1" min="3" max="3"/>
    <col width="13" customWidth="1" min="4" max="4"/>
    <col width="12" customWidth="1" min="5" max="5"/>
    <col width="15" customWidth="1" min="6" max="6"/>
    <col width="14" customWidth="1" min="7" max="7"/>
    <col width="16" customWidth="1" min="8" max="8"/>
    <col width="14" customWidth="1" min="9" max="9"/>
    <col width="16" customWidth="1" min="10" max="10"/>
  </cols>
  <sheetData>
    <row r="1" ht="30" customHeight="1">
      <c r="A1" s="1" t="inlineStr">
        <is>
          <t>QUOTE LOG</t>
        </is>
      </c>
    </row>
    <row r="2"/>
    <row r="3">
      <c r="A3" s="5" t="inlineStr">
        <is>
          <t>Quote No</t>
        </is>
      </c>
      <c r="B3" s="5" t="inlineStr">
        <is>
          <t>Client</t>
        </is>
      </c>
      <c r="C3" s="5" t="inlineStr">
        <is>
          <t>Date Issued</t>
        </is>
      </c>
      <c r="D3" s="5" t="inlineStr">
        <is>
          <t>Valid Until</t>
        </is>
      </c>
      <c r="E3" s="5" t="inlineStr">
        <is>
          <t>Status</t>
        </is>
      </c>
      <c r="F3" s="5" t="inlineStr">
        <is>
          <t>Net Amount (£)</t>
        </is>
      </c>
      <c r="G3" s="5" t="inlineStr">
        <is>
          <t>VAT Amount (£)</t>
        </is>
      </c>
      <c r="H3" s="5" t="inlineStr">
        <is>
          <t>Gross Amount (£)</t>
        </is>
      </c>
      <c r="I3" s="5" t="inlineStr">
        <is>
          <t>Days to Expiry</t>
        </is>
      </c>
      <c r="J3" s="5" t="inlineStr">
        <is>
          <t>Follow-up Needed</t>
        </is>
      </c>
    </row>
    <row r="4">
      <c r="A4" s="6" t="inlineStr">
        <is>
          <t>Q-2026-0091</t>
        </is>
      </c>
      <c r="B4" s="6" t="inlineStr">
        <is>
          <t>Harrow Retail Group Ltd</t>
        </is>
      </c>
      <c r="C4" s="20" t="inlineStr">
        <is>
          <t>14/07/2026</t>
        </is>
      </c>
      <c r="D4" s="20" t="inlineStr">
        <is>
          <t>13/08/2026</t>
        </is>
      </c>
      <c r="E4" s="21" t="inlineStr">
        <is>
          <t>Sent</t>
        </is>
      </c>
      <c r="F4" s="10">
        <f>'Quotation'!G24</f>
        <v/>
      </c>
      <c r="G4" s="10">
        <f>'Quotation'!G25</f>
        <v/>
      </c>
      <c r="H4" s="10">
        <f>F4+G4</f>
        <v/>
      </c>
      <c r="I4" s="22">
        <f>IFERROR(D4-TODAY(),0)</f>
        <v/>
      </c>
      <c r="J4" s="22">
        <f>IF(AND(E4&lt;&gt;"Accepted",E4&lt;&gt;"Rejected",I4&lt;=7),"Yes","No")</f>
        <v/>
      </c>
    </row>
    <row r="5">
      <c r="A5" s="11" t="inlineStr">
        <is>
          <t>Q-2026-0088</t>
        </is>
      </c>
      <c r="B5" s="11" t="inlineStr">
        <is>
          <t>Bright Path Nurseries</t>
        </is>
      </c>
      <c r="C5" s="23" t="inlineStr">
        <is>
          <t>02/07/2026</t>
        </is>
      </c>
      <c r="D5" s="23" t="inlineStr">
        <is>
          <t>01/08/2026</t>
        </is>
      </c>
      <c r="E5" s="24" t="inlineStr">
        <is>
          <t>Accepted</t>
        </is>
      </c>
      <c r="F5" s="13" t="n">
        <v>1850</v>
      </c>
      <c r="G5" s="13">
        <f>F5*0.2</f>
        <v/>
      </c>
      <c r="H5" s="13">
        <f>F5+G5</f>
        <v/>
      </c>
      <c r="I5" s="25">
        <f>IFERROR(D5-TODAY(),0)</f>
        <v/>
      </c>
      <c r="J5" s="25">
        <f>IF(AND(E5&lt;&gt;"Accepted",E5&lt;&gt;"Rejected",I5&lt;=7),"Yes","No")</f>
        <v/>
      </c>
    </row>
    <row r="6">
      <c r="A6" s="6" t="inlineStr">
        <is>
          <t>Q-2026-0085</t>
        </is>
      </c>
      <c r="B6" s="6" t="inlineStr">
        <is>
          <t>Kelso Motor Works</t>
        </is>
      </c>
      <c r="C6" s="20" t="inlineStr">
        <is>
          <t>28/06/2026</t>
        </is>
      </c>
      <c r="D6" s="20" t="inlineStr">
        <is>
          <t>28/07/2026</t>
        </is>
      </c>
      <c r="E6" s="21" t="inlineStr">
        <is>
          <t>Draft</t>
        </is>
      </c>
      <c r="F6" s="10" t="n">
        <v>640</v>
      </c>
      <c r="G6" s="10">
        <f>F6*0.2</f>
        <v/>
      </c>
      <c r="H6" s="10">
        <f>F6+G6</f>
        <v/>
      </c>
      <c r="I6" s="22">
        <f>IFERROR(D6-TODAY(),0)</f>
        <v/>
      </c>
      <c r="J6" s="22">
        <f>IF(AND(E6&lt;&gt;"Accepted",E6&lt;&gt;"Rejected",I6&lt;=7),"Yes","No")</f>
        <v/>
      </c>
    </row>
    <row r="7">
      <c r="A7" s="11" t="inlineStr">
        <is>
          <t>Q-2026-0082</t>
        </is>
      </c>
      <c r="B7" s="11" t="inlineStr">
        <is>
          <t>Fenwick &amp; Grey Solicitors</t>
        </is>
      </c>
      <c r="C7" s="23" t="inlineStr">
        <is>
          <t>20/06/2026</t>
        </is>
      </c>
      <c r="D7" s="23" t="inlineStr">
        <is>
          <t>20/07/2026</t>
        </is>
      </c>
      <c r="E7" s="24" t="inlineStr">
        <is>
          <t>Rejected</t>
        </is>
      </c>
      <c r="F7" s="13" t="n">
        <v>2350</v>
      </c>
      <c r="G7" s="13">
        <f>F7*0.2</f>
        <v/>
      </c>
      <c r="H7" s="13">
        <f>F7+G7</f>
        <v/>
      </c>
      <c r="I7" s="25">
        <f>IFERROR(D7-TODAY(),0)</f>
        <v/>
      </c>
      <c r="J7" s="25">
        <f>IF(AND(E7&lt;&gt;"Accepted",E7&lt;&gt;"Rejected",I7&lt;=7),"Yes","No")</f>
        <v/>
      </c>
    </row>
    <row r="8">
      <c r="A8" s="6" t="inlineStr">
        <is>
          <t>Q-2026-0079</t>
        </is>
      </c>
      <c r="B8" s="6" t="inlineStr">
        <is>
          <t>Amelia Hart Interiors</t>
        </is>
      </c>
      <c r="C8" s="20" t="inlineStr">
        <is>
          <t>12/06/2026</t>
        </is>
      </c>
      <c r="D8" s="20" t="inlineStr">
        <is>
          <t>12/07/2026</t>
        </is>
      </c>
      <c r="E8" s="21" t="inlineStr">
        <is>
          <t>Expired</t>
        </is>
      </c>
      <c r="F8" s="10" t="n">
        <v>920</v>
      </c>
      <c r="G8" s="10">
        <f>F8*0.2</f>
        <v/>
      </c>
      <c r="H8" s="10">
        <f>F8+G8</f>
        <v/>
      </c>
      <c r="I8" s="22">
        <f>IFERROR(D8-TODAY(),0)</f>
        <v/>
      </c>
      <c r="J8" s="22">
        <f>IF(AND(E8&lt;&gt;"Accepted",E8&lt;&gt;"Rejected",I8&lt;=7),"Yes","No")</f>
        <v/>
      </c>
    </row>
    <row r="9">
      <c r="A9" s="11" t="inlineStr">
        <is>
          <t>Q-2026-0076</t>
        </is>
      </c>
      <c r="B9" s="11" t="inlineStr">
        <is>
          <t>Bristol Harbourside Cafe</t>
        </is>
      </c>
      <c r="C9" s="23" t="inlineStr">
        <is>
          <t>05/06/2026</t>
        </is>
      </c>
      <c r="D9" s="23" t="inlineStr">
        <is>
          <t>05/07/2026</t>
        </is>
      </c>
      <c r="E9" s="24" t="inlineStr">
        <is>
          <t>Accepted</t>
        </is>
      </c>
      <c r="F9" s="13" t="n">
        <v>480</v>
      </c>
      <c r="G9" s="13">
        <f>F9*0.2</f>
        <v/>
      </c>
      <c r="H9" s="13">
        <f>F9+G9</f>
        <v/>
      </c>
      <c r="I9" s="25">
        <f>IFERROR(D9-TODAY(),0)</f>
        <v/>
      </c>
      <c r="J9" s="25">
        <f>IF(AND(E9&lt;&gt;"Accepted",E9&lt;&gt;"Rejected",I9&lt;=7),"Yes","No")</f>
        <v/>
      </c>
    </row>
    <row r="10">
      <c r="A10" s="6" t="inlineStr">
        <is>
          <t>Q-2026-0073</t>
        </is>
      </c>
      <c r="B10" s="6" t="inlineStr">
        <is>
          <t>Glasgow Tech Hub</t>
        </is>
      </c>
      <c r="C10" s="20" t="inlineStr">
        <is>
          <t>28/05/2026</t>
        </is>
      </c>
      <c r="D10" s="20" t="inlineStr">
        <is>
          <t>27/06/2026</t>
        </is>
      </c>
      <c r="E10" s="21" t="inlineStr">
        <is>
          <t>Accepted</t>
        </is>
      </c>
      <c r="F10" s="10" t="n">
        <v>3100</v>
      </c>
      <c r="G10" s="10">
        <f>F10*0.2</f>
        <v/>
      </c>
      <c r="H10" s="10">
        <f>F10+G10</f>
        <v/>
      </c>
      <c r="I10" s="22">
        <f>IFERROR(D10-TODAY(),0)</f>
        <v/>
      </c>
      <c r="J10" s="22">
        <f>IF(AND(E10&lt;&gt;"Accepted",E10&lt;&gt;"Rejected",I10&lt;=7),"Yes","No")</f>
        <v/>
      </c>
    </row>
    <row r="11">
      <c r="A11" s="11" t="inlineStr">
        <is>
          <t>Q-2026-0070</t>
        </is>
      </c>
      <c r="B11" s="11" t="inlineStr">
        <is>
          <t>Jack Foster Plumbing</t>
        </is>
      </c>
      <c r="C11" s="23" t="inlineStr">
        <is>
          <t>20/05/2026</t>
        </is>
      </c>
      <c r="D11" s="23" t="inlineStr">
        <is>
          <t>19/06/2026</t>
        </is>
      </c>
      <c r="E11" s="24" t="inlineStr">
        <is>
          <t>Rejected</t>
        </is>
      </c>
      <c r="F11" s="13" t="n">
        <v>275</v>
      </c>
      <c r="G11" s="13">
        <f>F11*0.2</f>
        <v/>
      </c>
      <c r="H11" s="13">
        <f>F11+G11</f>
        <v/>
      </c>
      <c r="I11" s="25">
        <f>IFERROR(D11-TODAY(),0)</f>
        <v/>
      </c>
      <c r="J11" s="25">
        <f>IF(AND(E11&lt;&gt;"Accepted",E11&lt;&gt;"Rejected",I11&lt;=7),"Yes","No")</f>
        <v/>
      </c>
    </row>
    <row r="12">
      <c r="A12" s="6" t="inlineStr">
        <is>
          <t>Q-2026-0067</t>
        </is>
      </c>
      <c r="B12" s="6" t="inlineStr">
        <is>
          <t>Emily Turner Photography</t>
        </is>
      </c>
      <c r="C12" s="20" t="inlineStr">
        <is>
          <t>12/05/2026</t>
        </is>
      </c>
      <c r="D12" s="20" t="inlineStr">
        <is>
          <t>11/06/2026</t>
        </is>
      </c>
      <c r="E12" s="21" t="inlineStr">
        <is>
          <t>Sent</t>
        </is>
      </c>
      <c r="F12" s="10" t="n">
        <v>610</v>
      </c>
      <c r="G12" s="10">
        <f>F12*0.2</f>
        <v/>
      </c>
      <c r="H12" s="10">
        <f>F12+G12</f>
        <v/>
      </c>
      <c r="I12" s="22">
        <f>IFERROR(D12-TODAY(),0)</f>
        <v/>
      </c>
      <c r="J12" s="22">
        <f>IF(AND(E12&lt;&gt;"Accepted",E12&lt;&gt;"Rejected",I12&lt;=7),"Yes","No")</f>
        <v/>
      </c>
    </row>
    <row r="13"/>
    <row r="14">
      <c r="A14" s="26" t="inlineStr">
        <is>
          <t>Total Quotes Issued:</t>
        </is>
      </c>
      <c r="B14" s="26">
        <f>COUNTA(A4:A12)</f>
        <v/>
      </c>
    </row>
    <row r="15">
      <c r="A15" s="26" t="inlineStr">
        <is>
          <t>Total Gross Value Quoted:</t>
        </is>
      </c>
      <c r="B15" s="15">
        <f>SUM(H4:H12)</f>
        <v/>
      </c>
    </row>
    <row r="16">
      <c r="A16" s="26" t="inlineStr">
        <is>
          <t>Total Accepted Value:</t>
        </is>
      </c>
      <c r="B16" s="27">
        <f>SUMIF(E4:E12,"Accepted",H4:H12)</f>
        <v/>
      </c>
    </row>
    <row r="17">
      <c r="A17" s="26" t="inlineStr">
        <is>
          <t>Number Rejected:</t>
        </is>
      </c>
      <c r="B17" s="26">
        <f>COUNTIF(E4:E12,"Rejected")</f>
        <v/>
      </c>
    </row>
  </sheetData>
  <mergeCells count="1">
    <mergeCell ref="A1:J1"/>
  </mergeCells>
  <conditionalFormatting sqref="E4:E12">
    <cfRule type="expression" priority="1" dxfId="0" stopIfTrue="1">
      <formula>E4="Accepted"</formula>
    </cfRule>
    <cfRule type="expression" priority="2" dxfId="1" stopIfTrue="1">
      <formula>E4="Rejected"</formula>
    </cfRule>
    <cfRule type="expression" priority="3" dxfId="2" stopIfTrue="1">
      <formula>E4="Expired"</formula>
    </cfRule>
    <cfRule type="expression" priority="4" dxfId="3" stopIfTrue="1">
      <formula>E4="Draft"</formula>
    </cfRule>
    <cfRule type="expression" priority="5" dxfId="4" stopIfTrue="1">
      <formula>E4="Sent"</formula>
    </cfRule>
  </conditionalFormatting>
  <conditionalFormatting sqref="J4:J12">
    <cfRule type="expression" priority="6" dxfId="5">
      <formula>J4="Yes"</formula>
    </cfRule>
  </conditionalFormatting>
  <dataValidations count="1">
    <dataValidation sqref="E4:E12" showErrorMessage="1" showInputMessage="1" allowBlank="1" type="list">
      <formula1>"Draft,Sent,Accepted,Rejected,Expired"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4" customWidth="1" min="3" max="3"/>
    <col width="16" customWidth="1" min="4" max="4"/>
    <col width="16" customWidth="1" min="5" max="5"/>
    <col width="4" customWidth="1" min="6" max="6"/>
    <col width="16" customWidth="1" min="7" max="7"/>
  </cols>
  <sheetData>
    <row r="1" ht="32" customHeight="1">
      <c r="A1" s="1" t="inlineStr">
        <is>
          <t>QUOTATION DASHBOARD</t>
        </is>
      </c>
    </row>
    <row r="2"/>
    <row r="3">
      <c r="A3" s="28" t="inlineStr">
        <is>
          <t>Key Metrics</t>
        </is>
      </c>
    </row>
    <row r="4">
      <c r="A4" s="29" t="inlineStr">
        <is>
          <t>Total Quotes Issued</t>
        </is>
      </c>
      <c r="B4" s="30">
        <f>'Quote Log'!B14</f>
        <v/>
      </c>
    </row>
    <row r="5">
      <c r="A5" s="31" t="inlineStr">
        <is>
          <t>Total Value Quoted</t>
        </is>
      </c>
      <c r="B5" s="32">
        <f>'Quote Log'!B15</f>
        <v/>
      </c>
    </row>
    <row r="6">
      <c r="A6" s="29" t="inlineStr">
        <is>
          <t>Total Accepted Value</t>
        </is>
      </c>
      <c r="B6" s="33">
        <f>'Quote Log'!B16</f>
        <v/>
      </c>
    </row>
    <row r="7">
      <c r="A7" s="31" t="inlineStr">
        <is>
          <t>Acceptance Rate</t>
        </is>
      </c>
      <c r="B7" s="34">
        <f>IFERROR('Quote Log'!B16/'Quote Log'!B15,0)</f>
        <v/>
      </c>
    </row>
    <row r="8">
      <c r="A8" s="29" t="inlineStr">
        <is>
          <t>Average Quote Value</t>
        </is>
      </c>
      <c r="B8" s="33">
        <f>IFERROR(AVERAGE('Quote Log'!H4:H12),0)</f>
        <v/>
      </c>
    </row>
    <row r="9">
      <c r="A9" s="31" t="inlineStr">
        <is>
          <t>Quotes Needing Follow-up</t>
        </is>
      </c>
      <c r="B9" s="35">
        <f>COUNTIF('Quote Log'!J4:J12,"Yes")</f>
        <v/>
      </c>
    </row>
    <row r="10"/>
    <row r="11">
      <c r="A11" s="28" t="inlineStr">
        <is>
          <t>Status Breakdown</t>
        </is>
      </c>
    </row>
    <row r="12">
      <c r="A12" s="36" t="inlineStr">
        <is>
          <t>Status</t>
        </is>
      </c>
      <c r="B12" s="36" t="inlineStr">
        <is>
          <t>Count</t>
        </is>
      </c>
      <c r="C12" s="36" t="inlineStr">
        <is>
          <t>Value (£)</t>
        </is>
      </c>
    </row>
    <row r="13">
      <c r="A13" s="6" t="inlineStr">
        <is>
          <t>Draft</t>
        </is>
      </c>
      <c r="B13" s="22">
        <f>COUNTIF('Quote Log'!E4:E12,"Draft")</f>
        <v/>
      </c>
      <c r="C13" s="37">
        <f>SUMIF('Quote Log'!E4:E12,"Draft",'Quote Log'!H4:H12)</f>
        <v/>
      </c>
    </row>
    <row r="14">
      <c r="A14" s="11" t="inlineStr">
        <is>
          <t>Sent</t>
        </is>
      </c>
      <c r="B14" s="25">
        <f>COUNTIF('Quote Log'!E4:E12,"Sent")</f>
        <v/>
      </c>
      <c r="C14" s="38">
        <f>SUMIF('Quote Log'!E4:E12,"Sent",'Quote Log'!H4:H12)</f>
        <v/>
      </c>
    </row>
    <row r="15">
      <c r="A15" s="6" t="inlineStr">
        <is>
          <t>Accepted</t>
        </is>
      </c>
      <c r="B15" s="22">
        <f>COUNTIF('Quote Log'!E4:E12,"Accepted")</f>
        <v/>
      </c>
      <c r="C15" s="37">
        <f>SUMIF('Quote Log'!E4:E12,"Accepted",'Quote Log'!H4:H12)</f>
        <v/>
      </c>
    </row>
    <row r="16">
      <c r="A16" s="11" t="inlineStr">
        <is>
          <t>Rejected</t>
        </is>
      </c>
      <c r="B16" s="25">
        <f>COUNTIF('Quote Log'!E4:E12,"Rejected")</f>
        <v/>
      </c>
      <c r="C16" s="38">
        <f>SUMIF('Quote Log'!E4:E12,"Rejected",'Quote Log'!H4:H12)</f>
        <v/>
      </c>
    </row>
    <row r="17">
      <c r="A17" s="6" t="inlineStr">
        <is>
          <t>Expired</t>
        </is>
      </c>
      <c r="B17" s="22">
        <f>COUNTIF('Quote Log'!E4:E12,"Expired")</f>
        <v/>
      </c>
      <c r="C17" s="37">
        <f>SUMIF('Quote Log'!E4:E12,"Expired",'Quote Log'!H4:H12)</f>
        <v/>
      </c>
    </row>
  </sheetData>
  <mergeCells count="3">
    <mergeCell ref="A1:G1"/>
    <mergeCell ref="A3:B3"/>
    <mergeCell ref="A11:C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30" customHeight="1">
      <c r="A1" s="1" t="inlineStr">
        <is>
          <t>HOW TO USE THIS QUOTATION TEMPLATE</t>
        </is>
      </c>
    </row>
    <row r="2"/>
    <row r="3" ht="44" customHeight="1">
      <c r="A3" s="39" t="inlineStr">
        <is>
          <t>Quotation sheet</t>
        </is>
      </c>
      <c r="B3" s="11" t="inlineStr">
        <is>
          <t>Edit the pale-yellow cells to enter your company details, client details, quote number, dates and line items. Quantity and Unit Price are editable; Net, VAT and Line Total are calculated automatically. The Grand Total updates automatically as you add items.</t>
        </is>
      </c>
    </row>
    <row r="4" ht="44" customHeight="1">
      <c r="A4" s="40" t="inlineStr">
        <is>
          <t>Discount rule</t>
        </is>
      </c>
      <c r="B4" s="6" t="inlineStr">
        <is>
          <t>A 5% discount is automatically applied to the subtotal if the net amount exceeds £2,000. Adjust the formula in the 'Discount' row if a different threshold or rate is required.</t>
        </is>
      </c>
    </row>
    <row r="5" ht="44" customHeight="1">
      <c r="A5" s="39" t="inlineStr">
        <is>
          <t>VAT</t>
        </is>
      </c>
      <c r="B5" s="11" t="inlineStr">
        <is>
          <t>The default VAT rate is 20% (standard UK rate). Change the VAT Rate column for any zero-rated or reduced-rate items (e.g. enter 0 or 0.05).</t>
        </is>
      </c>
    </row>
    <row r="6" ht="44" customHeight="1">
      <c r="A6" s="40" t="inlineStr">
        <is>
          <t>Quote Log sheet</t>
        </is>
      </c>
      <c r="B6" s="6" t="inlineStr">
        <is>
          <t>Keeps a running record of every quotation issued. Row 1 links automatically to the totals on the Quotation sheet; other rows are independent historical examples for you to replace with real data.</t>
        </is>
      </c>
    </row>
    <row r="7" ht="44" customHeight="1">
      <c r="A7" s="39" t="inlineStr">
        <is>
          <t>Status dropdown</t>
        </is>
      </c>
      <c r="B7" s="11" t="inlineStr">
        <is>
          <t>Use the drop-down list in the Status column (Draft, Sent, Accepted, Rejected, Expired) to keep track of each quote. Colours update automatically via conditional formatting.</t>
        </is>
      </c>
    </row>
    <row r="8" ht="44" customHeight="1">
      <c r="A8" s="40" t="inlineStr">
        <is>
          <t>Follow-up column</t>
        </is>
      </c>
      <c r="B8" s="6" t="inlineStr">
        <is>
          <t>Automatically flags 'Yes' when a quote is within 7 days of its expiry date and has not yet been Accepted or Rejected, so you know who to chase.</t>
        </is>
      </c>
    </row>
    <row r="9" ht="44" customHeight="1">
      <c r="A9" s="39" t="inlineStr">
        <is>
          <t>Dashboard sheet</t>
        </is>
      </c>
      <c r="B9" s="11" t="inlineStr">
        <is>
          <t>Shows key metrics (total quoted, accepted value, acceptance rate, average quote value) and two charts summarising quotes by status. All figures update automatically from the Quote Log.</t>
        </is>
      </c>
    </row>
    <row r="10" ht="44" customHeight="1">
      <c r="A10" s="40" t="inlineStr">
        <is>
          <t>Adding more quotes</t>
        </is>
      </c>
      <c r="B10" s="6" t="inlineStr">
        <is>
          <t>Insert new rows within the Quote Log table and copy the formulas across from an existing row so the Dashboard totals continue to include them.</t>
        </is>
      </c>
    </row>
    <row r="11" ht="44" customHeight="1">
      <c r="A11" s="39" t="inlineStr">
        <is>
          <t>Currency and dates</t>
        </is>
      </c>
      <c r="B11" s="11" t="inlineStr">
        <is>
          <t>All monetary values are formatted as £ with two decimal places; all dates use the UK format DD/MM/YYYY.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2026-07-14T15:17:37Z</dcterms:created>
  <dcterms:modified xmlns:dcterms="http://purl.org/dc/terms/" xmlns:xsi="http://www.w3.org/2001/XMLSchema-instance" xsi:type="dcterms:W3CDTF">2026-07-14T15:17:37Z</dcterms:modified>
</cp:coreProperties>
</file>